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90" tabRatio="500"/>
  </bookViews>
  <sheets>
    <sheet name="Приложение 1 (ОТЧЕТНЫЙ ПЕРИОД) " sheetId="3" r:id="rId1"/>
    <sheet name="Приложение 2 (СВОД)" sheetId="4" r:id="rId2"/>
  </sheets>
  <definedNames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0">'Приложение 1 (ОТЧЕТНЫЙ ПЕРИОД) '!$A$1:$N$416</definedName>
    <definedName name="_xlnm.Print_Area" localSheetId="1">'Приложение 2 (СВОД)'!$A$1:$N$139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08" i="3"/>
  <c r="M109" l="1"/>
  <c r="M316" l="1"/>
  <c r="M315"/>
  <c r="M314"/>
  <c r="L316"/>
  <c r="L315"/>
  <c r="L314"/>
  <c r="K316"/>
  <c r="K315"/>
  <c r="K314"/>
  <c r="I316"/>
  <c r="I315"/>
  <c r="I314"/>
  <c r="H316"/>
  <c r="H315"/>
  <c r="H314"/>
  <c r="E314"/>
  <c r="L13"/>
  <c r="L12"/>
  <c r="L11"/>
  <c r="L10" s="1"/>
  <c r="K13"/>
  <c r="K12"/>
  <c r="K11"/>
  <c r="K10" s="1"/>
  <c r="I13"/>
  <c r="I12"/>
  <c r="I11"/>
  <c r="I10" s="1"/>
  <c r="H13"/>
  <c r="H12"/>
  <c r="H11"/>
  <c r="H10" s="1"/>
  <c r="G12"/>
  <c r="G11"/>
  <c r="E13"/>
  <c r="E12"/>
  <c r="E11"/>
  <c r="M483"/>
  <c r="L483"/>
  <c r="K483"/>
  <c r="I483"/>
  <c r="H483"/>
  <c r="G483"/>
  <c r="G316" s="1"/>
  <c r="F483"/>
  <c r="E483"/>
  <c r="M482"/>
  <c r="L482"/>
  <c r="K482"/>
  <c r="K480" s="1"/>
  <c r="I482"/>
  <c r="H482"/>
  <c r="G482"/>
  <c r="G315" s="1"/>
  <c r="F482"/>
  <c r="E482"/>
  <c r="M481"/>
  <c r="M480" s="1"/>
  <c r="L481"/>
  <c r="L480" s="1"/>
  <c r="K481"/>
  <c r="I481"/>
  <c r="I480" s="1"/>
  <c r="H481"/>
  <c r="G481"/>
  <c r="G314" s="1"/>
  <c r="F481"/>
  <c r="E481"/>
  <c r="B481"/>
  <c r="H480"/>
  <c r="A480"/>
  <c r="N479"/>
  <c r="N478"/>
  <c r="N477"/>
  <c r="M476"/>
  <c r="L476"/>
  <c r="K476"/>
  <c r="I476"/>
  <c r="H476"/>
  <c r="G476"/>
  <c r="F476"/>
  <c r="E476"/>
  <c r="N475"/>
  <c r="N474"/>
  <c r="N473"/>
  <c r="M472"/>
  <c r="L472"/>
  <c r="K472"/>
  <c r="I472"/>
  <c r="H472"/>
  <c r="G472"/>
  <c r="F472"/>
  <c r="E472"/>
  <c r="N470"/>
  <c r="N469"/>
  <c r="N468"/>
  <c r="M467"/>
  <c r="L467"/>
  <c r="K467"/>
  <c r="I467"/>
  <c r="H467"/>
  <c r="G467"/>
  <c r="F467"/>
  <c r="E467"/>
  <c r="N466"/>
  <c r="N465"/>
  <c r="N464"/>
  <c r="M463"/>
  <c r="L463"/>
  <c r="K463"/>
  <c r="I463"/>
  <c r="H463"/>
  <c r="G463"/>
  <c r="F463"/>
  <c r="E463"/>
  <c r="N462"/>
  <c r="N461"/>
  <c r="N460"/>
  <c r="M459"/>
  <c r="L459"/>
  <c r="K459"/>
  <c r="I459"/>
  <c r="H459"/>
  <c r="G459"/>
  <c r="F459"/>
  <c r="E459"/>
  <c r="N459" s="1"/>
  <c r="N455"/>
  <c r="N454"/>
  <c r="N453"/>
  <c r="M452"/>
  <c r="L452"/>
  <c r="K452"/>
  <c r="I452"/>
  <c r="H452"/>
  <c r="G452"/>
  <c r="F452"/>
  <c r="E452"/>
  <c r="N451"/>
  <c r="N450"/>
  <c r="N449"/>
  <c r="M448"/>
  <c r="L448"/>
  <c r="K448"/>
  <c r="I448"/>
  <c r="H448"/>
  <c r="G448"/>
  <c r="F448"/>
  <c r="E448"/>
  <c r="N448" s="1"/>
  <c r="N447"/>
  <c r="N446"/>
  <c r="N445"/>
  <c r="M444"/>
  <c r="L444"/>
  <c r="K444"/>
  <c r="I444"/>
  <c r="H444"/>
  <c r="G444"/>
  <c r="F444"/>
  <c r="E444"/>
  <c r="N443"/>
  <c r="N442"/>
  <c r="N441"/>
  <c r="M440"/>
  <c r="L440"/>
  <c r="K440"/>
  <c r="I440"/>
  <c r="H440"/>
  <c r="G440"/>
  <c r="F440"/>
  <c r="E440"/>
  <c r="N439"/>
  <c r="N438"/>
  <c r="N437"/>
  <c r="M436"/>
  <c r="L436"/>
  <c r="K436"/>
  <c r="I436"/>
  <c r="H436"/>
  <c r="G436"/>
  <c r="F436"/>
  <c r="E436"/>
  <c r="N436" s="1"/>
  <c r="N435"/>
  <c r="N434"/>
  <c r="N433"/>
  <c r="M432"/>
  <c r="L432"/>
  <c r="K432"/>
  <c r="I432"/>
  <c r="H432"/>
  <c r="G432"/>
  <c r="F432"/>
  <c r="E432"/>
  <c r="E326"/>
  <c r="N325"/>
  <c r="N324"/>
  <c r="N323"/>
  <c r="M322"/>
  <c r="L322"/>
  <c r="K322"/>
  <c r="I322"/>
  <c r="H322"/>
  <c r="G322"/>
  <c r="F322"/>
  <c r="E322"/>
  <c r="M351"/>
  <c r="M350"/>
  <c r="M349"/>
  <c r="L351"/>
  <c r="L350"/>
  <c r="L349"/>
  <c r="K351"/>
  <c r="K350"/>
  <c r="K349"/>
  <c r="I351"/>
  <c r="I350"/>
  <c r="I349"/>
  <c r="H351"/>
  <c r="H350"/>
  <c r="H349"/>
  <c r="G351"/>
  <c r="G350"/>
  <c r="G349"/>
  <c r="F351"/>
  <c r="F350"/>
  <c r="F349"/>
  <c r="F314" s="1"/>
  <c r="E351"/>
  <c r="E316" s="1"/>
  <c r="E349"/>
  <c r="E350"/>
  <c r="E315" s="1"/>
  <c r="N347"/>
  <c r="N346"/>
  <c r="N345"/>
  <c r="M344"/>
  <c r="L344"/>
  <c r="K344"/>
  <c r="I344"/>
  <c r="H344"/>
  <c r="G344"/>
  <c r="F344"/>
  <c r="E344"/>
  <c r="N344" s="1"/>
  <c r="E336"/>
  <c r="F336"/>
  <c r="G336"/>
  <c r="H336"/>
  <c r="I336"/>
  <c r="M100"/>
  <c r="M99"/>
  <c r="M98"/>
  <c r="L100"/>
  <c r="L99"/>
  <c r="L98"/>
  <c r="K100"/>
  <c r="K99"/>
  <c r="K98"/>
  <c r="I100"/>
  <c r="I99"/>
  <c r="I98"/>
  <c r="H100"/>
  <c r="H99"/>
  <c r="H98"/>
  <c r="G100"/>
  <c r="G99"/>
  <c r="G98"/>
  <c r="F100"/>
  <c r="F99"/>
  <c r="F98"/>
  <c r="E100"/>
  <c r="E99"/>
  <c r="E98"/>
  <c r="N428"/>
  <c r="N427"/>
  <c r="N426"/>
  <c r="M425"/>
  <c r="L425"/>
  <c r="K425"/>
  <c r="I425"/>
  <c r="H425"/>
  <c r="G425"/>
  <c r="F425"/>
  <c r="E425"/>
  <c r="N424"/>
  <c r="N423"/>
  <c r="N422"/>
  <c r="M421"/>
  <c r="L421"/>
  <c r="K421"/>
  <c r="I421"/>
  <c r="H421"/>
  <c r="G421"/>
  <c r="F421"/>
  <c r="E421"/>
  <c r="N421" s="1"/>
  <c r="G480" l="1"/>
  <c r="F316"/>
  <c r="F480"/>
  <c r="F315"/>
  <c r="G10"/>
  <c r="N472"/>
  <c r="N425"/>
  <c r="N444"/>
  <c r="N467"/>
  <c r="N432"/>
  <c r="N452"/>
  <c r="N322"/>
  <c r="N476"/>
  <c r="N440"/>
  <c r="N463"/>
  <c r="N481"/>
  <c r="N482"/>
  <c r="N483"/>
  <c r="E480"/>
  <c r="N480" s="1"/>
  <c r="M419"/>
  <c r="M418"/>
  <c r="M417"/>
  <c r="L419"/>
  <c r="L418"/>
  <c r="L417"/>
  <c r="K419"/>
  <c r="K418"/>
  <c r="K417"/>
  <c r="K416" s="1"/>
  <c r="I419"/>
  <c r="I418"/>
  <c r="I417"/>
  <c r="H419"/>
  <c r="H416" s="1"/>
  <c r="H418"/>
  <c r="H417"/>
  <c r="G419"/>
  <c r="G418"/>
  <c r="G417"/>
  <c r="F419"/>
  <c r="F418"/>
  <c r="F417"/>
  <c r="F416" s="1"/>
  <c r="E418"/>
  <c r="E417"/>
  <c r="E419"/>
  <c r="N419" s="1"/>
  <c r="N411"/>
  <c r="N410"/>
  <c r="N409"/>
  <c r="N407"/>
  <c r="N406"/>
  <c r="N405"/>
  <c r="N403"/>
  <c r="N402"/>
  <c r="N401"/>
  <c r="N399"/>
  <c r="N398"/>
  <c r="N397"/>
  <c r="N395"/>
  <c r="N394"/>
  <c r="N393"/>
  <c r="N391"/>
  <c r="N390"/>
  <c r="N389"/>
  <c r="M412"/>
  <c r="N412" s="1"/>
  <c r="L412"/>
  <c r="K412"/>
  <c r="M408"/>
  <c r="L408"/>
  <c r="K408"/>
  <c r="M404"/>
  <c r="L404"/>
  <c r="K404"/>
  <c r="I412"/>
  <c r="H412"/>
  <c r="G412"/>
  <c r="F412"/>
  <c r="E412"/>
  <c r="I408"/>
  <c r="H408"/>
  <c r="G408"/>
  <c r="F408"/>
  <c r="E408"/>
  <c r="I404"/>
  <c r="H404"/>
  <c r="G404"/>
  <c r="F404"/>
  <c r="E404"/>
  <c r="N404" s="1"/>
  <c r="I400"/>
  <c r="H400"/>
  <c r="G400"/>
  <c r="F400"/>
  <c r="E400"/>
  <c r="I396"/>
  <c r="H396"/>
  <c r="G396"/>
  <c r="F396"/>
  <c r="E396"/>
  <c r="I392"/>
  <c r="H392"/>
  <c r="G392"/>
  <c r="F392"/>
  <c r="E392"/>
  <c r="I388"/>
  <c r="H388"/>
  <c r="G388"/>
  <c r="F388"/>
  <c r="E388"/>
  <c r="M400"/>
  <c r="L400"/>
  <c r="K400"/>
  <c r="M396"/>
  <c r="L396"/>
  <c r="K396"/>
  <c r="M392"/>
  <c r="L392"/>
  <c r="K392"/>
  <c r="M388"/>
  <c r="L388"/>
  <c r="K388"/>
  <c r="N342"/>
  <c r="N341"/>
  <c r="N339"/>
  <c r="N338"/>
  <c r="N337"/>
  <c r="M340"/>
  <c r="L340"/>
  <c r="K340"/>
  <c r="K326"/>
  <c r="K332"/>
  <c r="M336"/>
  <c r="N336" s="1"/>
  <c r="L336"/>
  <c r="K336"/>
  <c r="I340"/>
  <c r="H340"/>
  <c r="G340"/>
  <c r="F340"/>
  <c r="F332"/>
  <c r="E332"/>
  <c r="I253"/>
  <c r="H253"/>
  <c r="G253"/>
  <c r="F253"/>
  <c r="E253"/>
  <c r="I246"/>
  <c r="H246"/>
  <c r="G246"/>
  <c r="F246"/>
  <c r="E246"/>
  <c r="I241"/>
  <c r="H241"/>
  <c r="G241"/>
  <c r="F241"/>
  <c r="E241"/>
  <c r="M241"/>
  <c r="L241"/>
  <c r="K241"/>
  <c r="M260"/>
  <c r="M259"/>
  <c r="M258"/>
  <c r="L260"/>
  <c r="L259"/>
  <c r="L258"/>
  <c r="K260"/>
  <c r="K259"/>
  <c r="K258"/>
  <c r="I260"/>
  <c r="I259"/>
  <c r="I258"/>
  <c r="H260"/>
  <c r="H259"/>
  <c r="H258"/>
  <c r="G260"/>
  <c r="G259"/>
  <c r="G258"/>
  <c r="F260"/>
  <c r="F259"/>
  <c r="F258"/>
  <c r="E258"/>
  <c r="E260"/>
  <c r="E259"/>
  <c r="M123"/>
  <c r="M13" s="1"/>
  <c r="M122"/>
  <c r="M12" s="1"/>
  <c r="M121"/>
  <c r="M11" s="1"/>
  <c r="M10" s="1"/>
  <c r="L123"/>
  <c r="L122"/>
  <c r="L121"/>
  <c r="K123"/>
  <c r="K122"/>
  <c r="K121"/>
  <c r="I123"/>
  <c r="I122"/>
  <c r="I121"/>
  <c r="H123"/>
  <c r="H122"/>
  <c r="H121"/>
  <c r="G123"/>
  <c r="G13" s="1"/>
  <c r="G122"/>
  <c r="G121"/>
  <c r="F123"/>
  <c r="F13" s="1"/>
  <c r="F122"/>
  <c r="F12" s="1"/>
  <c r="F121"/>
  <c r="F11" s="1"/>
  <c r="E123"/>
  <c r="E122"/>
  <c r="E121"/>
  <c r="E104"/>
  <c r="F104"/>
  <c r="G104"/>
  <c r="H104"/>
  <c r="I104"/>
  <c r="K104"/>
  <c r="L104"/>
  <c r="M104"/>
  <c r="N105"/>
  <c r="N106"/>
  <c r="N107"/>
  <c r="E109"/>
  <c r="F109"/>
  <c r="G109"/>
  <c r="H109"/>
  <c r="I109"/>
  <c r="K109"/>
  <c r="L109"/>
  <c r="N110"/>
  <c r="N111"/>
  <c r="N112"/>
  <c r="E116"/>
  <c r="F116"/>
  <c r="G116"/>
  <c r="H116"/>
  <c r="I116"/>
  <c r="K116"/>
  <c r="L116"/>
  <c r="M116"/>
  <c r="N117"/>
  <c r="N118"/>
  <c r="N119"/>
  <c r="A120"/>
  <c r="B121"/>
  <c r="E127"/>
  <c r="F127"/>
  <c r="G127"/>
  <c r="H127"/>
  <c r="I127"/>
  <c r="K127"/>
  <c r="L127"/>
  <c r="M127"/>
  <c r="M68"/>
  <c r="M67"/>
  <c r="M66"/>
  <c r="L68"/>
  <c r="L67"/>
  <c r="L66"/>
  <c r="K68"/>
  <c r="K67"/>
  <c r="K66"/>
  <c r="I68"/>
  <c r="H68"/>
  <c r="G68"/>
  <c r="F68"/>
  <c r="I67"/>
  <c r="H67"/>
  <c r="G67"/>
  <c r="F67"/>
  <c r="I66"/>
  <c r="H66"/>
  <c r="G66"/>
  <c r="F66"/>
  <c r="E68"/>
  <c r="E67"/>
  <c r="E66"/>
  <c r="I61"/>
  <c r="H61"/>
  <c r="G61"/>
  <c r="F61"/>
  <c r="E61"/>
  <c r="I57"/>
  <c r="H57"/>
  <c r="G57"/>
  <c r="F57"/>
  <c r="E57"/>
  <c r="I53"/>
  <c r="H53"/>
  <c r="G53"/>
  <c r="F53"/>
  <c r="E53"/>
  <c r="I49"/>
  <c r="H49"/>
  <c r="G49"/>
  <c r="F49"/>
  <c r="E49"/>
  <c r="I45"/>
  <c r="H45"/>
  <c r="G45"/>
  <c r="F45"/>
  <c r="E45"/>
  <c r="I41"/>
  <c r="H41"/>
  <c r="G41"/>
  <c r="F41"/>
  <c r="E41"/>
  <c r="I37"/>
  <c r="H37"/>
  <c r="G37"/>
  <c r="F37"/>
  <c r="E37"/>
  <c r="I33"/>
  <c r="H33"/>
  <c r="G33"/>
  <c r="F33"/>
  <c r="E33"/>
  <c r="I29"/>
  <c r="H29"/>
  <c r="G29"/>
  <c r="F29"/>
  <c r="E29"/>
  <c r="E18"/>
  <c r="I18"/>
  <c r="M41"/>
  <c r="L41"/>
  <c r="K41"/>
  <c r="M37"/>
  <c r="L37"/>
  <c r="K37"/>
  <c r="M61"/>
  <c r="L61"/>
  <c r="K61"/>
  <c r="M57"/>
  <c r="L57"/>
  <c r="K57"/>
  <c r="M53"/>
  <c r="L53"/>
  <c r="K53"/>
  <c r="M49"/>
  <c r="L49"/>
  <c r="K49"/>
  <c r="M45"/>
  <c r="L45"/>
  <c r="K45"/>
  <c r="L33"/>
  <c r="N64"/>
  <c r="N63"/>
  <c r="N62"/>
  <c r="N60"/>
  <c r="N59"/>
  <c r="N58"/>
  <c r="N56"/>
  <c r="N55"/>
  <c r="N54"/>
  <c r="N52"/>
  <c r="N51"/>
  <c r="N50"/>
  <c r="N48"/>
  <c r="N47"/>
  <c r="N46"/>
  <c r="N44"/>
  <c r="N43"/>
  <c r="N42"/>
  <c r="N40"/>
  <c r="N39"/>
  <c r="N38"/>
  <c r="N36"/>
  <c r="N35"/>
  <c r="N34"/>
  <c r="N32"/>
  <c r="N31"/>
  <c r="N30"/>
  <c r="M29"/>
  <c r="K29"/>
  <c r="L29"/>
  <c r="F10" l="1"/>
  <c r="L416"/>
  <c r="N418"/>
  <c r="I416"/>
  <c r="N417"/>
  <c r="N408"/>
  <c r="G416"/>
  <c r="M416"/>
  <c r="E416"/>
  <c r="N400"/>
  <c r="N396"/>
  <c r="N388"/>
  <c r="N392"/>
  <c r="E340"/>
  <c r="N340" s="1"/>
  <c r="N343"/>
  <c r="F65"/>
  <c r="N104"/>
  <c r="I65"/>
  <c r="H120"/>
  <c r="H65"/>
  <c r="G65"/>
  <c r="E65"/>
  <c r="M120"/>
  <c r="I120"/>
  <c r="G120"/>
  <c r="F120"/>
  <c r="K120"/>
  <c r="L120"/>
  <c r="N241"/>
  <c r="N123"/>
  <c r="E120"/>
  <c r="N122"/>
  <c r="N121"/>
  <c r="N127"/>
  <c r="N37"/>
  <c r="N57"/>
  <c r="N116"/>
  <c r="N49"/>
  <c r="N41"/>
  <c r="N29"/>
  <c r="N109"/>
  <c r="N61"/>
  <c r="N53"/>
  <c r="N45"/>
  <c r="N33"/>
  <c r="N416" l="1"/>
  <c r="N120"/>
  <c r="N415" l="1"/>
  <c r="N414"/>
  <c r="N413"/>
  <c r="N387"/>
  <c r="N386"/>
  <c r="N385"/>
  <c r="M384"/>
  <c r="L384"/>
  <c r="K384"/>
  <c r="I384"/>
  <c r="H384"/>
  <c r="G384"/>
  <c r="F384"/>
  <c r="E384"/>
  <c r="N384" l="1"/>
  <c r="A132" i="4" l="1"/>
  <c r="Y145" l="1"/>
  <c r="N381" i="3" l="1"/>
  <c r="N380"/>
  <c r="N379"/>
  <c r="M378"/>
  <c r="L378"/>
  <c r="K378"/>
  <c r="I378"/>
  <c r="H378"/>
  <c r="G378"/>
  <c r="F378"/>
  <c r="E378"/>
  <c r="A303"/>
  <c r="A280"/>
  <c r="A257"/>
  <c r="A234"/>
  <c r="A211"/>
  <c r="A189"/>
  <c r="A166"/>
  <c r="A143"/>
  <c r="A97"/>
  <c r="A65"/>
  <c r="N378" l="1"/>
  <c r="R144" i="4"/>
  <c r="W145"/>
  <c r="X145"/>
  <c r="S145"/>
  <c r="S18"/>
  <c r="S150" s="1"/>
  <c r="R18"/>
  <c r="R150" s="1"/>
  <c r="K3"/>
  <c r="L4"/>
  <c r="M4"/>
  <c r="K4"/>
  <c r="F4"/>
  <c r="U4" s="1"/>
  <c r="U145" s="1"/>
  <c r="G4"/>
  <c r="V4" s="1"/>
  <c r="V145" s="1"/>
  <c r="H4"/>
  <c r="I4"/>
  <c r="E4"/>
  <c r="T4" s="1"/>
  <c r="T145" s="1"/>
  <c r="K135" l="1"/>
  <c r="L135"/>
  <c r="M135"/>
  <c r="K136"/>
  <c r="L136"/>
  <c r="M136"/>
  <c r="K137"/>
  <c r="L137"/>
  <c r="M137"/>
  <c r="E135"/>
  <c r="F135"/>
  <c r="G135"/>
  <c r="H135"/>
  <c r="I135"/>
  <c r="E136"/>
  <c r="F136"/>
  <c r="G136"/>
  <c r="H136"/>
  <c r="I136"/>
  <c r="E137"/>
  <c r="F137"/>
  <c r="G137"/>
  <c r="H137"/>
  <c r="I137"/>
  <c r="N316" i="3"/>
  <c r="N137" i="4" s="1"/>
  <c r="N315" i="3"/>
  <c r="N136" i="4" s="1"/>
  <c r="N314" i="3"/>
  <c r="N135" i="4" s="1"/>
  <c r="K313" i="3"/>
  <c r="K134" i="4" s="1"/>
  <c r="F313" i="3"/>
  <c r="F134" i="4" s="1"/>
  <c r="G313" i="3"/>
  <c r="G134" i="4" s="1"/>
  <c r="H313" i="3"/>
  <c r="H134" i="4" s="1"/>
  <c r="I313" i="3"/>
  <c r="I134" i="4" s="1"/>
  <c r="E313" i="3"/>
  <c r="E134" i="4" s="1"/>
  <c r="N306" i="3" l="1"/>
  <c r="N305"/>
  <c r="N304"/>
  <c r="N283"/>
  <c r="N282"/>
  <c r="N281"/>
  <c r="N260"/>
  <c r="N259"/>
  <c r="N258"/>
  <c r="N237"/>
  <c r="N236"/>
  <c r="N235"/>
  <c r="N214"/>
  <c r="N213"/>
  <c r="N212"/>
  <c r="N192"/>
  <c r="N191"/>
  <c r="N190"/>
  <c r="N169"/>
  <c r="N168"/>
  <c r="N167"/>
  <c r="N146"/>
  <c r="N145"/>
  <c r="N144"/>
  <c r="N100"/>
  <c r="N99"/>
  <c r="N98"/>
  <c r="N67"/>
  <c r="N68"/>
  <c r="N66"/>
  <c r="N143" l="1"/>
  <c r="N234"/>
  <c r="N303"/>
  <c r="N211"/>
  <c r="N280"/>
  <c r="N166"/>
  <c r="N257"/>
  <c r="N189"/>
  <c r="N97"/>
  <c r="N43" i="4" s="1"/>
  <c r="K44"/>
  <c r="L44"/>
  <c r="M44"/>
  <c r="N44"/>
  <c r="K45"/>
  <c r="L45"/>
  <c r="M45"/>
  <c r="N45"/>
  <c r="K46"/>
  <c r="L46"/>
  <c r="M46"/>
  <c r="N46"/>
  <c r="E44"/>
  <c r="F44"/>
  <c r="G44"/>
  <c r="H44"/>
  <c r="I44"/>
  <c r="E45"/>
  <c r="F45"/>
  <c r="G45"/>
  <c r="H45"/>
  <c r="I45"/>
  <c r="E46"/>
  <c r="F46"/>
  <c r="G46"/>
  <c r="H46"/>
  <c r="I46"/>
  <c r="K50" l="1"/>
  <c r="L50"/>
  <c r="M50"/>
  <c r="N50"/>
  <c r="K51"/>
  <c r="L51"/>
  <c r="M51"/>
  <c r="N51"/>
  <c r="K52"/>
  <c r="L52"/>
  <c r="M52"/>
  <c r="N52"/>
  <c r="K53"/>
  <c r="L53"/>
  <c r="M53"/>
  <c r="N53"/>
  <c r="K54"/>
  <c r="L54"/>
  <c r="M54"/>
  <c r="N54"/>
  <c r="K55"/>
  <c r="L55"/>
  <c r="M55"/>
  <c r="N55"/>
  <c r="K56"/>
  <c r="L56"/>
  <c r="M56"/>
  <c r="N56"/>
  <c r="K57"/>
  <c r="L57"/>
  <c r="M57"/>
  <c r="N57"/>
  <c r="E51"/>
  <c r="F51"/>
  <c r="G51"/>
  <c r="H51"/>
  <c r="I51"/>
  <c r="E52"/>
  <c r="F52"/>
  <c r="G52"/>
  <c r="H52"/>
  <c r="I52"/>
  <c r="E53"/>
  <c r="F53"/>
  <c r="G53"/>
  <c r="H53"/>
  <c r="I53"/>
  <c r="E54"/>
  <c r="F54"/>
  <c r="G54"/>
  <c r="H54"/>
  <c r="I54"/>
  <c r="E55"/>
  <c r="F55"/>
  <c r="G55"/>
  <c r="H55"/>
  <c r="I55"/>
  <c r="E56"/>
  <c r="F56"/>
  <c r="G56"/>
  <c r="H56"/>
  <c r="I56"/>
  <c r="E57"/>
  <c r="F57"/>
  <c r="G57"/>
  <c r="H57"/>
  <c r="I57"/>
  <c r="F50"/>
  <c r="G50"/>
  <c r="H50"/>
  <c r="I50"/>
  <c r="E50"/>
  <c r="B4" l="1"/>
  <c r="A2"/>
  <c r="R134" l="1"/>
  <c r="R202" s="1"/>
  <c r="S134"/>
  <c r="S202" s="1"/>
  <c r="S124"/>
  <c r="S198" s="1"/>
  <c r="S117"/>
  <c r="S194" s="1"/>
  <c r="S110"/>
  <c r="S190" s="1"/>
  <c r="S103"/>
  <c r="S186" s="1"/>
  <c r="S96"/>
  <c r="S182" s="1"/>
  <c r="S89"/>
  <c r="S178" s="1"/>
  <c r="S82"/>
  <c r="S174" s="1"/>
  <c r="S75"/>
  <c r="S170" s="1"/>
  <c r="S68"/>
  <c r="S166" s="1"/>
  <c r="S61"/>
  <c r="S162" s="1"/>
  <c r="S43"/>
  <c r="S158" s="1"/>
  <c r="R5"/>
  <c r="R146" s="1"/>
  <c r="S36"/>
  <c r="S154" s="1"/>
  <c r="S5"/>
  <c r="S146" s="1"/>
  <c r="R4"/>
  <c r="R145" s="1"/>
  <c r="K19" l="1"/>
  <c r="L19"/>
  <c r="M19"/>
  <c r="K20"/>
  <c r="L20"/>
  <c r="M20"/>
  <c r="K21"/>
  <c r="L21"/>
  <c r="M21"/>
  <c r="E19"/>
  <c r="F19"/>
  <c r="G19"/>
  <c r="H19"/>
  <c r="I19"/>
  <c r="E20"/>
  <c r="F20"/>
  <c r="G20"/>
  <c r="H20"/>
  <c r="I20"/>
  <c r="E21"/>
  <c r="F21"/>
  <c r="G21"/>
  <c r="H21"/>
  <c r="I21"/>
  <c r="A124"/>
  <c r="A117"/>
  <c r="A103"/>
  <c r="A96"/>
  <c r="A89"/>
  <c r="A82"/>
  <c r="A75"/>
  <c r="A68"/>
  <c r="A61"/>
  <c r="A43"/>
  <c r="A36"/>
  <c r="M22" l="1"/>
  <c r="L22"/>
  <c r="K22"/>
  <c r="I22"/>
  <c r="H22"/>
  <c r="G22"/>
  <c r="F22"/>
  <c r="E22"/>
  <c r="V134"/>
  <c r="T134"/>
  <c r="T202" s="1"/>
  <c r="K125"/>
  <c r="L125"/>
  <c r="M125"/>
  <c r="N125"/>
  <c r="K126"/>
  <c r="L126"/>
  <c r="M126"/>
  <c r="N126"/>
  <c r="K127"/>
  <c r="L127"/>
  <c r="M127"/>
  <c r="N127"/>
  <c r="E125"/>
  <c r="F125"/>
  <c r="G125"/>
  <c r="H125"/>
  <c r="I125"/>
  <c r="E126"/>
  <c r="F126"/>
  <c r="G126"/>
  <c r="H126"/>
  <c r="I126"/>
  <c r="E127"/>
  <c r="F127"/>
  <c r="G127"/>
  <c r="H127"/>
  <c r="I127"/>
  <c r="K118"/>
  <c r="L118"/>
  <c r="M118"/>
  <c r="N118"/>
  <c r="K119"/>
  <c r="L119"/>
  <c r="M119"/>
  <c r="N119"/>
  <c r="K120"/>
  <c r="L120"/>
  <c r="M120"/>
  <c r="N120"/>
  <c r="E118"/>
  <c r="F118"/>
  <c r="G118"/>
  <c r="H118"/>
  <c r="I118"/>
  <c r="E119"/>
  <c r="F119"/>
  <c r="G119"/>
  <c r="H119"/>
  <c r="I119"/>
  <c r="E120"/>
  <c r="F120"/>
  <c r="G120"/>
  <c r="H120"/>
  <c r="I120"/>
  <c r="K111"/>
  <c r="L111"/>
  <c r="M111"/>
  <c r="N111"/>
  <c r="K112"/>
  <c r="L112"/>
  <c r="M112"/>
  <c r="N112"/>
  <c r="K113"/>
  <c r="L113"/>
  <c r="M113"/>
  <c r="N113"/>
  <c r="E111"/>
  <c r="F111"/>
  <c r="G111"/>
  <c r="H111"/>
  <c r="I111"/>
  <c r="E112"/>
  <c r="F112"/>
  <c r="G112"/>
  <c r="H112"/>
  <c r="I112"/>
  <c r="E113"/>
  <c r="F113"/>
  <c r="G113"/>
  <c r="H113"/>
  <c r="I113"/>
  <c r="K104"/>
  <c r="L104"/>
  <c r="M104"/>
  <c r="N104"/>
  <c r="K105"/>
  <c r="L105"/>
  <c r="M105"/>
  <c r="N105"/>
  <c r="K106"/>
  <c r="L106"/>
  <c r="M106"/>
  <c r="N106"/>
  <c r="E104"/>
  <c r="F104"/>
  <c r="G104"/>
  <c r="H104"/>
  <c r="I104"/>
  <c r="E105"/>
  <c r="F105"/>
  <c r="G105"/>
  <c r="H105"/>
  <c r="I105"/>
  <c r="E106"/>
  <c r="F106"/>
  <c r="G106"/>
  <c r="H106"/>
  <c r="I106"/>
  <c r="K97"/>
  <c r="L97"/>
  <c r="M97"/>
  <c r="N97"/>
  <c r="K98"/>
  <c r="L98"/>
  <c r="M98"/>
  <c r="N98"/>
  <c r="K99"/>
  <c r="L99"/>
  <c r="M99"/>
  <c r="N99"/>
  <c r="E97"/>
  <c r="F97"/>
  <c r="G97"/>
  <c r="H97"/>
  <c r="I97"/>
  <c r="E98"/>
  <c r="F98"/>
  <c r="G98"/>
  <c r="H98"/>
  <c r="I98"/>
  <c r="E99"/>
  <c r="F99"/>
  <c r="G99"/>
  <c r="H99"/>
  <c r="I99"/>
  <c r="K90"/>
  <c r="L90"/>
  <c r="M90"/>
  <c r="N90"/>
  <c r="K91"/>
  <c r="L91"/>
  <c r="M91"/>
  <c r="N91"/>
  <c r="K92"/>
  <c r="L92"/>
  <c r="M92"/>
  <c r="N92"/>
  <c r="E90"/>
  <c r="F90"/>
  <c r="G90"/>
  <c r="H90"/>
  <c r="I90"/>
  <c r="E91"/>
  <c r="F91"/>
  <c r="G91"/>
  <c r="H91"/>
  <c r="I91"/>
  <c r="E92"/>
  <c r="F92"/>
  <c r="G92"/>
  <c r="H92"/>
  <c r="I92"/>
  <c r="K83"/>
  <c r="L83"/>
  <c r="M83"/>
  <c r="N83"/>
  <c r="K84"/>
  <c r="L84"/>
  <c r="M84"/>
  <c r="N84"/>
  <c r="K85"/>
  <c r="L85"/>
  <c r="M85"/>
  <c r="N85"/>
  <c r="E83"/>
  <c r="F83"/>
  <c r="G83"/>
  <c r="H83"/>
  <c r="I83"/>
  <c r="E84"/>
  <c r="F84"/>
  <c r="G84"/>
  <c r="H84"/>
  <c r="I84"/>
  <c r="E85"/>
  <c r="F85"/>
  <c r="G85"/>
  <c r="H85"/>
  <c r="I85"/>
  <c r="K76"/>
  <c r="L76"/>
  <c r="M76"/>
  <c r="N76"/>
  <c r="K77"/>
  <c r="L77"/>
  <c r="M77"/>
  <c r="N77"/>
  <c r="K78"/>
  <c r="L78"/>
  <c r="M78"/>
  <c r="N78"/>
  <c r="E76"/>
  <c r="F76"/>
  <c r="G76"/>
  <c r="H76"/>
  <c r="I76"/>
  <c r="E77"/>
  <c r="F77"/>
  <c r="G77"/>
  <c r="H77"/>
  <c r="I77"/>
  <c r="E78"/>
  <c r="F78"/>
  <c r="G78"/>
  <c r="H78"/>
  <c r="I78"/>
  <c r="K69"/>
  <c r="L69"/>
  <c r="M69"/>
  <c r="N69"/>
  <c r="K70"/>
  <c r="L70"/>
  <c r="M70"/>
  <c r="N70"/>
  <c r="K71"/>
  <c r="L71"/>
  <c r="M71"/>
  <c r="N71"/>
  <c r="E69"/>
  <c r="F69"/>
  <c r="G69"/>
  <c r="H69"/>
  <c r="I69"/>
  <c r="E70"/>
  <c r="F70"/>
  <c r="G70"/>
  <c r="H70"/>
  <c r="I70"/>
  <c r="E71"/>
  <c r="F71"/>
  <c r="G71"/>
  <c r="H71"/>
  <c r="I71"/>
  <c r="K64"/>
  <c r="L64"/>
  <c r="M64"/>
  <c r="N64"/>
  <c r="K62"/>
  <c r="L62"/>
  <c r="M62"/>
  <c r="N62"/>
  <c r="K63"/>
  <c r="L63"/>
  <c r="M63"/>
  <c r="N63"/>
  <c r="E62"/>
  <c r="F62"/>
  <c r="G62"/>
  <c r="H62"/>
  <c r="I62"/>
  <c r="E63"/>
  <c r="F63"/>
  <c r="G63"/>
  <c r="H63"/>
  <c r="I63"/>
  <c r="E64"/>
  <c r="F64"/>
  <c r="G64"/>
  <c r="H64"/>
  <c r="I64"/>
  <c r="K37"/>
  <c r="L37"/>
  <c r="M37"/>
  <c r="N37"/>
  <c r="K38"/>
  <c r="L38"/>
  <c r="M38"/>
  <c r="N38"/>
  <c r="K39"/>
  <c r="L39"/>
  <c r="M39"/>
  <c r="N39"/>
  <c r="E37"/>
  <c r="F37"/>
  <c r="G37"/>
  <c r="H37"/>
  <c r="I37"/>
  <c r="E38"/>
  <c r="F38"/>
  <c r="G38"/>
  <c r="H38"/>
  <c r="I38"/>
  <c r="E39"/>
  <c r="F39"/>
  <c r="G39"/>
  <c r="H39"/>
  <c r="I39"/>
  <c r="V202" l="1"/>
  <c r="Y134"/>
  <c r="Y202" s="1"/>
  <c r="W134"/>
  <c r="W202" s="1"/>
  <c r="U134"/>
  <c r="U202" s="1"/>
  <c r="X134"/>
  <c r="X202" s="1"/>
  <c r="I27"/>
  <c r="I32" s="1"/>
  <c r="G27"/>
  <c r="G32" s="1"/>
  <c r="E27"/>
  <c r="H26"/>
  <c r="H31" s="1"/>
  <c r="F26"/>
  <c r="F31" s="1"/>
  <c r="I25"/>
  <c r="G25"/>
  <c r="E25"/>
  <c r="M27"/>
  <c r="M32" s="1"/>
  <c r="K27"/>
  <c r="K32" s="1"/>
  <c r="M26"/>
  <c r="M31" s="1"/>
  <c r="K26"/>
  <c r="K31" s="1"/>
  <c r="M25"/>
  <c r="K25"/>
  <c r="H27"/>
  <c r="H32" s="1"/>
  <c r="F27"/>
  <c r="F32" s="1"/>
  <c r="I26"/>
  <c r="I31" s="1"/>
  <c r="G26"/>
  <c r="G31" s="1"/>
  <c r="E26"/>
  <c r="H25"/>
  <c r="F25"/>
  <c r="L27"/>
  <c r="L32" s="1"/>
  <c r="L26"/>
  <c r="L31" s="1"/>
  <c r="L25"/>
  <c r="F47"/>
  <c r="I121"/>
  <c r="G121"/>
  <c r="E121"/>
  <c r="M121"/>
  <c r="K121"/>
  <c r="H47"/>
  <c r="H107"/>
  <c r="F107"/>
  <c r="H121"/>
  <c r="F121"/>
  <c r="N121"/>
  <c r="L121"/>
  <c r="I47"/>
  <c r="G47"/>
  <c r="E47"/>
  <c r="L47"/>
  <c r="F65"/>
  <c r="H72"/>
  <c r="F72"/>
  <c r="H79"/>
  <c r="F79"/>
  <c r="H86"/>
  <c r="F86"/>
  <c r="H93"/>
  <c r="F93"/>
  <c r="H114"/>
  <c r="F114"/>
  <c r="H128"/>
  <c r="F128"/>
  <c r="M47"/>
  <c r="K47"/>
  <c r="I65"/>
  <c r="G65"/>
  <c r="E65"/>
  <c r="M65"/>
  <c r="K65"/>
  <c r="M72"/>
  <c r="K72"/>
  <c r="M79"/>
  <c r="K79"/>
  <c r="M86"/>
  <c r="K86"/>
  <c r="M93"/>
  <c r="K93"/>
  <c r="I100"/>
  <c r="G100"/>
  <c r="E100"/>
  <c r="M100"/>
  <c r="K100"/>
  <c r="M107"/>
  <c r="K107"/>
  <c r="M114"/>
  <c r="K114"/>
  <c r="M128"/>
  <c r="K128"/>
  <c r="H65"/>
  <c r="N65"/>
  <c r="L65"/>
  <c r="I72"/>
  <c r="G72"/>
  <c r="E72"/>
  <c r="N72"/>
  <c r="L72"/>
  <c r="I79"/>
  <c r="G79"/>
  <c r="E79"/>
  <c r="N79"/>
  <c r="L79"/>
  <c r="I86"/>
  <c r="G86"/>
  <c r="E86"/>
  <c r="N86"/>
  <c r="L86"/>
  <c r="I93"/>
  <c r="G93"/>
  <c r="E93"/>
  <c r="N93"/>
  <c r="L93"/>
  <c r="H100"/>
  <c r="F100"/>
  <c r="N100"/>
  <c r="L100"/>
  <c r="I107"/>
  <c r="G107"/>
  <c r="E107"/>
  <c r="N107"/>
  <c r="L107"/>
  <c r="I114"/>
  <c r="G114"/>
  <c r="E114"/>
  <c r="N114"/>
  <c r="L114"/>
  <c r="I128"/>
  <c r="G128"/>
  <c r="E128"/>
  <c r="N128"/>
  <c r="L128"/>
  <c r="I40"/>
  <c r="G40"/>
  <c r="E40"/>
  <c r="M40"/>
  <c r="K40"/>
  <c r="H40"/>
  <c r="F40"/>
  <c r="N40"/>
  <c r="L40"/>
  <c r="M138"/>
  <c r="K138"/>
  <c r="L138"/>
  <c r="H138"/>
  <c r="H139" s="1"/>
  <c r="F138"/>
  <c r="F139" s="1"/>
  <c r="I138"/>
  <c r="I139" s="1"/>
  <c r="G138"/>
  <c r="G139" s="1"/>
  <c r="E138"/>
  <c r="B83"/>
  <c r="R82" s="1"/>
  <c r="R174" s="1"/>
  <c r="B69"/>
  <c r="R68" s="1"/>
  <c r="R166" s="1"/>
  <c r="B125"/>
  <c r="R124" s="1"/>
  <c r="R198" s="1"/>
  <c r="B118"/>
  <c r="R117" s="1"/>
  <c r="R194" s="1"/>
  <c r="B111"/>
  <c r="R110" s="1"/>
  <c r="R190" s="1"/>
  <c r="B104"/>
  <c r="R103" s="1"/>
  <c r="R186" s="1"/>
  <c r="B97"/>
  <c r="R96" s="1"/>
  <c r="R182" s="1"/>
  <c r="B90"/>
  <c r="R89" s="1"/>
  <c r="R178" s="1"/>
  <c r="B76"/>
  <c r="R75" s="1"/>
  <c r="R170" s="1"/>
  <c r="B62"/>
  <c r="R61" s="1"/>
  <c r="R162" s="1"/>
  <c r="B44"/>
  <c r="R43" s="1"/>
  <c r="R158" s="1"/>
  <c r="B37"/>
  <c r="R36" s="1"/>
  <c r="R154" s="1"/>
  <c r="M8"/>
  <c r="L8"/>
  <c r="K8"/>
  <c r="I8"/>
  <c r="H8"/>
  <c r="G8"/>
  <c r="F8"/>
  <c r="E8"/>
  <c r="M7"/>
  <c r="L7"/>
  <c r="K7"/>
  <c r="I7"/>
  <c r="H7"/>
  <c r="G7"/>
  <c r="F7"/>
  <c r="E7"/>
  <c r="M6"/>
  <c r="L6"/>
  <c r="K6"/>
  <c r="I6"/>
  <c r="I5" s="1"/>
  <c r="H6"/>
  <c r="G6"/>
  <c r="F6"/>
  <c r="E6"/>
  <c r="B304" i="3"/>
  <c r="N124" i="4"/>
  <c r="M303" i="3"/>
  <c r="M124" i="4" s="1"/>
  <c r="L303" i="3"/>
  <c r="L124" i="4" s="1"/>
  <c r="K303" i="3"/>
  <c r="K124" i="4" s="1"/>
  <c r="I303" i="3"/>
  <c r="I124" i="4" s="1"/>
  <c r="H303" i="3"/>
  <c r="H124" i="4" s="1"/>
  <c r="G303" i="3"/>
  <c r="G124" i="4" s="1"/>
  <c r="F303" i="3"/>
  <c r="F124" i="4" s="1"/>
  <c r="E303" i="3"/>
  <c r="E124" i="4" s="1"/>
  <c r="T124" s="1"/>
  <c r="T198" s="1"/>
  <c r="N302" i="3"/>
  <c r="N301"/>
  <c r="N300"/>
  <c r="M299"/>
  <c r="L299"/>
  <c r="K299"/>
  <c r="I299"/>
  <c r="H299"/>
  <c r="G299"/>
  <c r="F299"/>
  <c r="E299"/>
  <c r="N295"/>
  <c r="N294"/>
  <c r="N293"/>
  <c r="M292"/>
  <c r="L292"/>
  <c r="K292"/>
  <c r="I292"/>
  <c r="H292"/>
  <c r="G292"/>
  <c r="F292"/>
  <c r="E292"/>
  <c r="N290"/>
  <c r="N289"/>
  <c r="N288"/>
  <c r="M287"/>
  <c r="L287"/>
  <c r="K287"/>
  <c r="I287"/>
  <c r="H287"/>
  <c r="G287"/>
  <c r="F287"/>
  <c r="E287"/>
  <c r="B281"/>
  <c r="N117" i="4"/>
  <c r="M280" i="3"/>
  <c r="M117" i="4" s="1"/>
  <c r="L280" i="3"/>
  <c r="L117" i="4" s="1"/>
  <c r="K280" i="3"/>
  <c r="K117" i="4" s="1"/>
  <c r="I280" i="3"/>
  <c r="I117" i="4" s="1"/>
  <c r="H280" i="3"/>
  <c r="H117" i="4" s="1"/>
  <c r="G280" i="3"/>
  <c r="G117" i="4" s="1"/>
  <c r="V117" s="1"/>
  <c r="F280" i="3"/>
  <c r="F117" i="4" s="1"/>
  <c r="E280" i="3"/>
  <c r="E117" i="4" s="1"/>
  <c r="T117" s="1"/>
  <c r="T194" s="1"/>
  <c r="N279" i="3"/>
  <c r="N278"/>
  <c r="N277"/>
  <c r="M276"/>
  <c r="L276"/>
  <c r="K276"/>
  <c r="I276"/>
  <c r="H276"/>
  <c r="G276"/>
  <c r="F276"/>
  <c r="E276"/>
  <c r="N272"/>
  <c r="N271"/>
  <c r="N270"/>
  <c r="M269"/>
  <c r="L269"/>
  <c r="K269"/>
  <c r="I269"/>
  <c r="H269"/>
  <c r="G269"/>
  <c r="F269"/>
  <c r="E269"/>
  <c r="N267"/>
  <c r="N266"/>
  <c r="N265"/>
  <c r="M264"/>
  <c r="L264"/>
  <c r="K264"/>
  <c r="I264"/>
  <c r="H264"/>
  <c r="G264"/>
  <c r="F264"/>
  <c r="E264"/>
  <c r="B258"/>
  <c r="N110" i="4"/>
  <c r="M257" i="3"/>
  <c r="M110" i="4" s="1"/>
  <c r="L257" i="3"/>
  <c r="L110" i="4" s="1"/>
  <c r="K257" i="3"/>
  <c r="K110" i="4" s="1"/>
  <c r="I257" i="3"/>
  <c r="I110" i="4" s="1"/>
  <c r="H257" i="3"/>
  <c r="H110" i="4" s="1"/>
  <c r="G257" i="3"/>
  <c r="G110" i="4" s="1"/>
  <c r="F257" i="3"/>
  <c r="F110" i="4" s="1"/>
  <c r="E257" i="3"/>
  <c r="E110" i="4" s="1"/>
  <c r="T110" s="1"/>
  <c r="T190" s="1"/>
  <c r="N256" i="3"/>
  <c r="N255"/>
  <c r="N254"/>
  <c r="M253"/>
  <c r="L253"/>
  <c r="K253"/>
  <c r="N249"/>
  <c r="N248"/>
  <c r="N247"/>
  <c r="M246"/>
  <c r="L246"/>
  <c r="K246"/>
  <c r="N244"/>
  <c r="N243"/>
  <c r="N242"/>
  <c r="B235"/>
  <c r="N103" i="4"/>
  <c r="M234" i="3"/>
  <c r="M103" i="4" s="1"/>
  <c r="L234" i="3"/>
  <c r="L103" i="4" s="1"/>
  <c r="K234" i="3"/>
  <c r="K103" i="4" s="1"/>
  <c r="I234" i="3"/>
  <c r="I103" i="4" s="1"/>
  <c r="H234" i="3"/>
  <c r="H103" i="4" s="1"/>
  <c r="G234" i="3"/>
  <c r="G103" i="4" s="1"/>
  <c r="V103" s="1"/>
  <c r="F234" i="3"/>
  <c r="F103" i="4" s="1"/>
  <c r="E234" i="3"/>
  <c r="E103" i="4" s="1"/>
  <c r="T103" s="1"/>
  <c r="T186" s="1"/>
  <c r="N233" i="3"/>
  <c r="N232"/>
  <c r="N231"/>
  <c r="M230"/>
  <c r="L230"/>
  <c r="K230"/>
  <c r="I230"/>
  <c r="H230"/>
  <c r="G230"/>
  <c r="F230"/>
  <c r="E230"/>
  <c r="N226"/>
  <c r="N225"/>
  <c r="N224"/>
  <c r="M223"/>
  <c r="L223"/>
  <c r="K223"/>
  <c r="I223"/>
  <c r="H223"/>
  <c r="G223"/>
  <c r="F223"/>
  <c r="E223"/>
  <c r="N221"/>
  <c r="N220"/>
  <c r="N219"/>
  <c r="M218"/>
  <c r="L218"/>
  <c r="K218"/>
  <c r="I218"/>
  <c r="H218"/>
  <c r="G218"/>
  <c r="F218"/>
  <c r="E218"/>
  <c r="B212"/>
  <c r="N96" i="4"/>
  <c r="M211" i="3"/>
  <c r="M96" i="4" s="1"/>
  <c r="L211" i="3"/>
  <c r="L96" i="4" s="1"/>
  <c r="K211" i="3"/>
  <c r="K96" i="4" s="1"/>
  <c r="I211" i="3"/>
  <c r="I96" i="4" s="1"/>
  <c r="H211" i="3"/>
  <c r="H96" i="4" s="1"/>
  <c r="G211" i="3"/>
  <c r="G96" i="4" s="1"/>
  <c r="F211" i="3"/>
  <c r="F96" i="4" s="1"/>
  <c r="U96" s="1"/>
  <c r="U182" s="1"/>
  <c r="E211" i="3"/>
  <c r="E96" i="4" s="1"/>
  <c r="T96" s="1"/>
  <c r="T182" s="1"/>
  <c r="N210" i="3"/>
  <c r="N209"/>
  <c r="N208"/>
  <c r="M207"/>
  <c r="L207"/>
  <c r="K207"/>
  <c r="I207"/>
  <c r="H207"/>
  <c r="G207"/>
  <c r="F207"/>
  <c r="E207"/>
  <c r="N203"/>
  <c r="N202"/>
  <c r="N201"/>
  <c r="M200"/>
  <c r="L200"/>
  <c r="K200"/>
  <c r="I200"/>
  <c r="H200"/>
  <c r="G200"/>
  <c r="F200"/>
  <c r="E200"/>
  <c r="N199"/>
  <c r="N198"/>
  <c r="N197"/>
  <c r="M196"/>
  <c r="L196"/>
  <c r="K196"/>
  <c r="I196"/>
  <c r="H196"/>
  <c r="G196"/>
  <c r="F196"/>
  <c r="E196"/>
  <c r="B190"/>
  <c r="N89" i="4"/>
  <c r="M189" i="3"/>
  <c r="M89" i="4" s="1"/>
  <c r="L189" i="3"/>
  <c r="L89" i="4" s="1"/>
  <c r="K189" i="3"/>
  <c r="K89" i="4" s="1"/>
  <c r="I189" i="3"/>
  <c r="I89" i="4" s="1"/>
  <c r="H189" i="3"/>
  <c r="H89" i="4" s="1"/>
  <c r="G189" i="3"/>
  <c r="G89" i="4" s="1"/>
  <c r="V89" s="1"/>
  <c r="F189" i="3"/>
  <c r="F89" i="4" s="1"/>
  <c r="E189" i="3"/>
  <c r="E89" i="4" s="1"/>
  <c r="T89" s="1"/>
  <c r="T178" s="1"/>
  <c r="N188" i="3"/>
  <c r="N187"/>
  <c r="N186"/>
  <c r="M185"/>
  <c r="L185"/>
  <c r="K185"/>
  <c r="I185"/>
  <c r="H185"/>
  <c r="G185"/>
  <c r="F185"/>
  <c r="E185"/>
  <c r="N181"/>
  <c r="N180"/>
  <c r="N179"/>
  <c r="M178"/>
  <c r="L178"/>
  <c r="K178"/>
  <c r="I178"/>
  <c r="H178"/>
  <c r="G178"/>
  <c r="F178"/>
  <c r="E178"/>
  <c r="N176"/>
  <c r="N175"/>
  <c r="N174"/>
  <c r="M173"/>
  <c r="L173"/>
  <c r="K173"/>
  <c r="I173"/>
  <c r="H173"/>
  <c r="G173"/>
  <c r="F173"/>
  <c r="E173"/>
  <c r="B167"/>
  <c r="N82" i="4"/>
  <c r="M166" i="3"/>
  <c r="M82" i="4" s="1"/>
  <c r="L166" i="3"/>
  <c r="L82" i="4" s="1"/>
  <c r="K166" i="3"/>
  <c r="K82" i="4" s="1"/>
  <c r="I166" i="3"/>
  <c r="I82" i="4" s="1"/>
  <c r="H166" i="3"/>
  <c r="H82" i="4" s="1"/>
  <c r="G166" i="3"/>
  <c r="G82" i="4" s="1"/>
  <c r="F166" i="3"/>
  <c r="F82" i="4" s="1"/>
  <c r="U82" s="1"/>
  <c r="U174" s="1"/>
  <c r="E166" i="3"/>
  <c r="E82" i="4" s="1"/>
  <c r="T82" s="1"/>
  <c r="T174" s="1"/>
  <c r="N165" i="3"/>
  <c r="N164"/>
  <c r="N163"/>
  <c r="M162"/>
  <c r="L162"/>
  <c r="K162"/>
  <c r="I162"/>
  <c r="H162"/>
  <c r="G162"/>
  <c r="F162"/>
  <c r="E162"/>
  <c r="N158"/>
  <c r="N157"/>
  <c r="N156"/>
  <c r="M155"/>
  <c r="L155"/>
  <c r="K155"/>
  <c r="I155"/>
  <c r="H155"/>
  <c r="G155"/>
  <c r="F155"/>
  <c r="E155"/>
  <c r="N153"/>
  <c r="N152"/>
  <c r="N151"/>
  <c r="M150"/>
  <c r="L150"/>
  <c r="K150"/>
  <c r="I150"/>
  <c r="H150"/>
  <c r="G150"/>
  <c r="F150"/>
  <c r="E150"/>
  <c r="B144"/>
  <c r="N75" i="4"/>
  <c r="M143" i="3"/>
  <c r="M75" i="4" s="1"/>
  <c r="L143" i="3"/>
  <c r="L75" i="4" s="1"/>
  <c r="K143" i="3"/>
  <c r="K75" i="4" s="1"/>
  <c r="I143" i="3"/>
  <c r="I75" i="4" s="1"/>
  <c r="H143" i="3"/>
  <c r="H75" i="4" s="1"/>
  <c r="G143" i="3"/>
  <c r="G75" i="4" s="1"/>
  <c r="V75" s="1"/>
  <c r="F143" i="3"/>
  <c r="F75" i="4" s="1"/>
  <c r="E143" i="3"/>
  <c r="E75" i="4" s="1"/>
  <c r="T75" s="1"/>
  <c r="T170" s="1"/>
  <c r="N142" i="3"/>
  <c r="N141"/>
  <c r="N140"/>
  <c r="M139"/>
  <c r="L139"/>
  <c r="K139"/>
  <c r="I139"/>
  <c r="H139"/>
  <c r="G139"/>
  <c r="F139"/>
  <c r="E139"/>
  <c r="N135"/>
  <c r="N134"/>
  <c r="N133"/>
  <c r="M132"/>
  <c r="L132"/>
  <c r="K132"/>
  <c r="I132"/>
  <c r="H132"/>
  <c r="G132"/>
  <c r="F132"/>
  <c r="E132"/>
  <c r="N130"/>
  <c r="N129"/>
  <c r="N128"/>
  <c r="N68" i="4"/>
  <c r="M68"/>
  <c r="L68"/>
  <c r="K68"/>
  <c r="I68"/>
  <c r="H68"/>
  <c r="G68"/>
  <c r="F68"/>
  <c r="E68"/>
  <c r="T68" s="1"/>
  <c r="T166" s="1"/>
  <c r="N61"/>
  <c r="M61"/>
  <c r="L61"/>
  <c r="K61"/>
  <c r="I61"/>
  <c r="H61"/>
  <c r="G61"/>
  <c r="V61" s="1"/>
  <c r="F61"/>
  <c r="E61"/>
  <c r="T61" s="1"/>
  <c r="T162" s="1"/>
  <c r="M5" l="1"/>
  <c r="L5"/>
  <c r="H5"/>
  <c r="E5"/>
  <c r="G5"/>
  <c r="V5" s="1"/>
  <c r="V146" s="1"/>
  <c r="K5"/>
  <c r="V194"/>
  <c r="Y117"/>
  <c r="Y194" s="1"/>
  <c r="V186"/>
  <c r="Y103"/>
  <c r="Y186" s="1"/>
  <c r="V170"/>
  <c r="Y75"/>
  <c r="Y170" s="1"/>
  <c r="V162"/>
  <c r="Y61"/>
  <c r="Y162" s="1"/>
  <c r="V178"/>
  <c r="Y89"/>
  <c r="Y178" s="1"/>
  <c r="F30"/>
  <c r="F24"/>
  <c r="M30"/>
  <c r="M24"/>
  <c r="G30"/>
  <c r="G24"/>
  <c r="L108"/>
  <c r="I108"/>
  <c r="H101"/>
  <c r="N94"/>
  <c r="G94"/>
  <c r="N80"/>
  <c r="G80"/>
  <c r="N66"/>
  <c r="K129"/>
  <c r="K115"/>
  <c r="K101"/>
  <c r="M87"/>
  <c r="M73"/>
  <c r="G66"/>
  <c r="F129"/>
  <c r="F115"/>
  <c r="F87"/>
  <c r="F73"/>
  <c r="N122"/>
  <c r="E122"/>
  <c r="I122"/>
  <c r="L30"/>
  <c r="L24"/>
  <c r="H30"/>
  <c r="H24"/>
  <c r="K30"/>
  <c r="K24"/>
  <c r="E24"/>
  <c r="I30"/>
  <c r="I24"/>
  <c r="X61"/>
  <c r="X162" s="1"/>
  <c r="W68"/>
  <c r="W166" s="1"/>
  <c r="W82"/>
  <c r="W174" s="1"/>
  <c r="W110"/>
  <c r="W190" s="1"/>
  <c r="X117"/>
  <c r="X194" s="1"/>
  <c r="W124"/>
  <c r="W198" s="1"/>
  <c r="U124"/>
  <c r="U198" s="1"/>
  <c r="U110"/>
  <c r="U190" s="1"/>
  <c r="U68"/>
  <c r="U166" s="1"/>
  <c r="U61"/>
  <c r="U162" s="1"/>
  <c r="W61"/>
  <c r="W162" s="1"/>
  <c r="V68"/>
  <c r="X68"/>
  <c r="X166" s="1"/>
  <c r="W75"/>
  <c r="W170" s="1"/>
  <c r="U75"/>
  <c r="U170" s="1"/>
  <c r="X75"/>
  <c r="X170" s="1"/>
  <c r="V82"/>
  <c r="X82"/>
  <c r="X174" s="1"/>
  <c r="W89"/>
  <c r="W178" s="1"/>
  <c r="U89"/>
  <c r="U178" s="1"/>
  <c r="X89"/>
  <c r="X178" s="1"/>
  <c r="X96"/>
  <c r="X182" s="1"/>
  <c r="V96"/>
  <c r="W103"/>
  <c r="W186" s="1"/>
  <c r="U103"/>
  <c r="U186" s="1"/>
  <c r="X103"/>
  <c r="X186" s="1"/>
  <c r="V110"/>
  <c r="X110"/>
  <c r="X190" s="1"/>
  <c r="U117"/>
  <c r="U194" s="1"/>
  <c r="W117"/>
  <c r="W194" s="1"/>
  <c r="V124"/>
  <c r="X124"/>
  <c r="X198" s="1"/>
  <c r="L129"/>
  <c r="I129"/>
  <c r="N115"/>
  <c r="G115"/>
  <c r="N101"/>
  <c r="L87"/>
  <c r="I87"/>
  <c r="L73"/>
  <c r="I73"/>
  <c r="K108"/>
  <c r="E101"/>
  <c r="I101"/>
  <c r="M94"/>
  <c r="M80"/>
  <c r="M66"/>
  <c r="F94"/>
  <c r="F80"/>
  <c r="F66"/>
  <c r="H122"/>
  <c r="H108"/>
  <c r="K122"/>
  <c r="N129"/>
  <c r="G129"/>
  <c r="L115"/>
  <c r="I115"/>
  <c r="N108"/>
  <c r="G108"/>
  <c r="L101"/>
  <c r="L94"/>
  <c r="I94"/>
  <c r="N87"/>
  <c r="G87"/>
  <c r="L80"/>
  <c r="I80"/>
  <c r="N73"/>
  <c r="G73"/>
  <c r="L66"/>
  <c r="H66"/>
  <c r="M129"/>
  <c r="M115"/>
  <c r="M108"/>
  <c r="M101"/>
  <c r="G101"/>
  <c r="K94"/>
  <c r="K87"/>
  <c r="K80"/>
  <c r="K73"/>
  <c r="K66"/>
  <c r="E66"/>
  <c r="I66"/>
  <c r="H129"/>
  <c r="H115"/>
  <c r="H94"/>
  <c r="H87"/>
  <c r="H80"/>
  <c r="H73"/>
  <c r="L122"/>
  <c r="F122"/>
  <c r="F108"/>
  <c r="M122"/>
  <c r="G122"/>
  <c r="W96"/>
  <c r="W182" s="1"/>
  <c r="E30"/>
  <c r="E31"/>
  <c r="E32"/>
  <c r="F5"/>
  <c r="P121"/>
  <c r="E139"/>
  <c r="P40"/>
  <c r="E129"/>
  <c r="P128"/>
  <c r="E115"/>
  <c r="P114"/>
  <c r="E108"/>
  <c r="P107"/>
  <c r="F101"/>
  <c r="P100"/>
  <c r="E94"/>
  <c r="P93"/>
  <c r="E87"/>
  <c r="P86"/>
  <c r="E80"/>
  <c r="P79"/>
  <c r="E73"/>
  <c r="P72"/>
  <c r="P65"/>
  <c r="N139" i="3"/>
  <c r="N155"/>
  <c r="N173"/>
  <c r="N185"/>
  <c r="N200"/>
  <c r="N218"/>
  <c r="N230"/>
  <c r="N246"/>
  <c r="N264"/>
  <c r="N276"/>
  <c r="N292"/>
  <c r="N132"/>
  <c r="N150"/>
  <c r="N162"/>
  <c r="N178"/>
  <c r="N196"/>
  <c r="N207"/>
  <c r="N223"/>
  <c r="N253"/>
  <c r="N269"/>
  <c r="N287"/>
  <c r="N299"/>
  <c r="B98"/>
  <c r="M97"/>
  <c r="M43" i="4" s="1"/>
  <c r="L97" i="3"/>
  <c r="L43" i="4" s="1"/>
  <c r="K97" i="3"/>
  <c r="K43" i="4" s="1"/>
  <c r="I97" i="3"/>
  <c r="I43" i="4" s="1"/>
  <c r="H97" i="3"/>
  <c r="H43" i="4" s="1"/>
  <c r="G97" i="3"/>
  <c r="G43" i="4" s="1"/>
  <c r="F97" i="3"/>
  <c r="F43" i="4" s="1"/>
  <c r="E97" i="3"/>
  <c r="E43" i="4" s="1"/>
  <c r="N96" i="3"/>
  <c r="N95"/>
  <c r="N94"/>
  <c r="M93"/>
  <c r="L93"/>
  <c r="K93"/>
  <c r="I93"/>
  <c r="H93"/>
  <c r="G93"/>
  <c r="F93"/>
  <c r="E93"/>
  <c r="N89"/>
  <c r="N88"/>
  <c r="N87"/>
  <c r="M86"/>
  <c r="L86"/>
  <c r="K86"/>
  <c r="I86"/>
  <c r="H86"/>
  <c r="G86"/>
  <c r="F86"/>
  <c r="E86"/>
  <c r="N84"/>
  <c r="N27" i="4" s="1"/>
  <c r="N83" i="3"/>
  <c r="N26" i="4" s="1"/>
  <c r="P26" s="1"/>
  <c r="N82" i="3"/>
  <c r="M81"/>
  <c r="L81"/>
  <c r="K81"/>
  <c r="I81"/>
  <c r="H81"/>
  <c r="G81"/>
  <c r="F81"/>
  <c r="E81"/>
  <c r="B66"/>
  <c r="M313"/>
  <c r="L313"/>
  <c r="K139" i="4"/>
  <c r="N377" i="3"/>
  <c r="N376"/>
  <c r="N375"/>
  <c r="M374"/>
  <c r="L374"/>
  <c r="K374"/>
  <c r="I374"/>
  <c r="H374"/>
  <c r="G374"/>
  <c r="F374"/>
  <c r="E374"/>
  <c r="N371"/>
  <c r="N370"/>
  <c r="N369"/>
  <c r="M368"/>
  <c r="L368"/>
  <c r="K368"/>
  <c r="I368"/>
  <c r="H368"/>
  <c r="G368"/>
  <c r="F368"/>
  <c r="E368"/>
  <c r="N367"/>
  <c r="N366"/>
  <c r="N365"/>
  <c r="M364"/>
  <c r="L364"/>
  <c r="K364"/>
  <c r="I364"/>
  <c r="H364"/>
  <c r="G364"/>
  <c r="F364"/>
  <c r="E364"/>
  <c r="N361"/>
  <c r="N360"/>
  <c r="N359"/>
  <c r="M358"/>
  <c r="L358"/>
  <c r="K358"/>
  <c r="I358"/>
  <c r="H358"/>
  <c r="G358"/>
  <c r="F358"/>
  <c r="E358"/>
  <c r="N357"/>
  <c r="N356"/>
  <c r="N355"/>
  <c r="M354"/>
  <c r="L354"/>
  <c r="K354"/>
  <c r="I354"/>
  <c r="H354"/>
  <c r="G354"/>
  <c r="F354"/>
  <c r="E354"/>
  <c r="N351"/>
  <c r="N350"/>
  <c r="N349"/>
  <c r="M348"/>
  <c r="L348"/>
  <c r="K348"/>
  <c r="I348"/>
  <c r="H348"/>
  <c r="G348"/>
  <c r="F348"/>
  <c r="E348"/>
  <c r="N335"/>
  <c r="N334"/>
  <c r="N333"/>
  <c r="M332"/>
  <c r="L332"/>
  <c r="I332"/>
  <c r="H332"/>
  <c r="G332"/>
  <c r="N329"/>
  <c r="N328"/>
  <c r="N327"/>
  <c r="M326"/>
  <c r="L326"/>
  <c r="I326"/>
  <c r="H326"/>
  <c r="G326"/>
  <c r="F326"/>
  <c r="N321"/>
  <c r="N320"/>
  <c r="N319"/>
  <c r="M318"/>
  <c r="L318"/>
  <c r="K318"/>
  <c r="I318"/>
  <c r="H318"/>
  <c r="G318"/>
  <c r="F318"/>
  <c r="E318"/>
  <c r="M24"/>
  <c r="L24"/>
  <c r="K24"/>
  <c r="L18"/>
  <c r="M18"/>
  <c r="K18"/>
  <c r="L65"/>
  <c r="L36" i="4" s="1"/>
  <c r="L41" s="1"/>
  <c r="M65" i="3"/>
  <c r="M36" i="4" s="1"/>
  <c r="M41" s="1"/>
  <c r="N65" i="3"/>
  <c r="N36" i="4" s="1"/>
  <c r="N41" s="1"/>
  <c r="K65" i="3"/>
  <c r="K36" i="4" s="1"/>
  <c r="K41" s="1"/>
  <c r="I36"/>
  <c r="I41" s="1"/>
  <c r="H36"/>
  <c r="H41" s="1"/>
  <c r="G36"/>
  <c r="F36"/>
  <c r="N27" i="3"/>
  <c r="N26"/>
  <c r="N25"/>
  <c r="I24"/>
  <c r="H24"/>
  <c r="G24"/>
  <c r="F24"/>
  <c r="E24"/>
  <c r="N12"/>
  <c r="N13"/>
  <c r="N11"/>
  <c r="N19"/>
  <c r="N20"/>
  <c r="N21"/>
  <c r="L18" i="4"/>
  <c r="M18"/>
  <c r="K18"/>
  <c r="F18"/>
  <c r="G18"/>
  <c r="H18"/>
  <c r="I18"/>
  <c r="E10" i="3"/>
  <c r="F18"/>
  <c r="G18"/>
  <c r="H18"/>
  <c r="H48" i="4" l="1"/>
  <c r="M48"/>
  <c r="V198"/>
  <c r="Y124"/>
  <c r="Y198" s="1"/>
  <c r="V190"/>
  <c r="Y110"/>
  <c r="Y190" s="1"/>
  <c r="V182"/>
  <c r="Y96"/>
  <c r="Y182" s="1"/>
  <c r="V174"/>
  <c r="Y82"/>
  <c r="Y174" s="1"/>
  <c r="V166"/>
  <c r="Y68"/>
  <c r="Y166" s="1"/>
  <c r="I48"/>
  <c r="L48"/>
  <c r="E18"/>
  <c r="T18" s="1"/>
  <c r="T150" s="1"/>
  <c r="E36"/>
  <c r="T36" s="1"/>
  <c r="T154" s="1"/>
  <c r="X18"/>
  <c r="X150" s="1"/>
  <c r="V18"/>
  <c r="V150" s="1"/>
  <c r="M134"/>
  <c r="M139" s="1"/>
  <c r="U18"/>
  <c r="U150" s="1"/>
  <c r="L134"/>
  <c r="L139" s="1"/>
  <c r="T43"/>
  <c r="T158" s="1"/>
  <c r="K48"/>
  <c r="N19"/>
  <c r="N6" s="1"/>
  <c r="N6" i="3"/>
  <c r="N20" i="4"/>
  <c r="N7" s="1"/>
  <c r="N7" i="3"/>
  <c r="N21" i="4"/>
  <c r="N8" s="1"/>
  <c r="N8" i="3"/>
  <c r="P122" i="4"/>
  <c r="P73"/>
  <c r="P80"/>
  <c r="P87"/>
  <c r="P94"/>
  <c r="P101"/>
  <c r="P108"/>
  <c r="P115"/>
  <c r="P129"/>
  <c r="P66"/>
  <c r="I29"/>
  <c r="I23"/>
  <c r="K29"/>
  <c r="K23"/>
  <c r="L29"/>
  <c r="L23"/>
  <c r="U36"/>
  <c r="U154" s="1"/>
  <c r="U43"/>
  <c r="U158" s="1"/>
  <c r="W43"/>
  <c r="W158" s="1"/>
  <c r="F48"/>
  <c r="H29"/>
  <c r="H23"/>
  <c r="F29"/>
  <c r="F23"/>
  <c r="M29"/>
  <c r="M23"/>
  <c r="X43"/>
  <c r="X158" s="1"/>
  <c r="V43"/>
  <c r="G48"/>
  <c r="F41"/>
  <c r="E48"/>
  <c r="X36"/>
  <c r="X154" s="1"/>
  <c r="V36"/>
  <c r="V154" s="1"/>
  <c r="N47"/>
  <c r="N25"/>
  <c r="N24" s="1"/>
  <c r="P24" s="1"/>
  <c r="W5"/>
  <c r="W146" s="1"/>
  <c r="U5"/>
  <c r="U146" s="1"/>
  <c r="P27"/>
  <c r="T5"/>
  <c r="T146" s="1"/>
  <c r="X5"/>
  <c r="X146" s="1"/>
  <c r="G41"/>
  <c r="G29"/>
  <c r="G23"/>
  <c r="N138"/>
  <c r="P138" s="1"/>
  <c r="N24" i="3"/>
  <c r="N313"/>
  <c r="N318"/>
  <c r="N332"/>
  <c r="N354"/>
  <c r="N364"/>
  <c r="N374"/>
  <c r="N81"/>
  <c r="N93"/>
  <c r="N326"/>
  <c r="N348"/>
  <c r="N358"/>
  <c r="N368"/>
  <c r="N86"/>
  <c r="N18"/>
  <c r="N10"/>
  <c r="N18" i="4" s="1"/>
  <c r="W18" l="1"/>
  <c r="W150" s="1"/>
  <c r="W36"/>
  <c r="W154" s="1"/>
  <c r="V158"/>
  <c r="Y43"/>
  <c r="Y158" s="1"/>
  <c r="E23"/>
  <c r="E41"/>
  <c r="P41" s="1"/>
  <c r="E29"/>
  <c r="Y36"/>
  <c r="Y154" s="1"/>
  <c r="Y18"/>
  <c r="Y150" s="1"/>
  <c r="Y5"/>
  <c r="Y146" s="1"/>
  <c r="N29"/>
  <c r="N31"/>
  <c r="P31" s="1"/>
  <c r="N32"/>
  <c r="P32" s="1"/>
  <c r="N134"/>
  <c r="N139" s="1"/>
  <c r="P139" s="1"/>
  <c r="N22"/>
  <c r="P22" s="1"/>
  <c r="N5" i="3"/>
  <c r="N14" i="4"/>
  <c r="N13"/>
  <c r="N5"/>
  <c r="N12"/>
  <c r="N30"/>
  <c r="P30" s="1"/>
  <c r="P25"/>
  <c r="N48"/>
  <c r="P48" s="1"/>
  <c r="P47"/>
  <c r="F6" i="3"/>
  <c r="F12" i="4" s="1"/>
  <c r="G6" i="3"/>
  <c r="G12" i="4" s="1"/>
  <c r="H6" i="3"/>
  <c r="H12" i="4" s="1"/>
  <c r="I6" i="3"/>
  <c r="I12" i="4" s="1"/>
  <c r="K6" i="3"/>
  <c r="K12" i="4" s="1"/>
  <c r="L6" i="3"/>
  <c r="L12" i="4" s="1"/>
  <c r="M6" i="3"/>
  <c r="M12" i="4" s="1"/>
  <c r="F7" i="3"/>
  <c r="F13" i="4" s="1"/>
  <c r="G7" i="3"/>
  <c r="G13" i="4" s="1"/>
  <c r="H7" i="3"/>
  <c r="H13" i="4" s="1"/>
  <c r="I7" i="3"/>
  <c r="I13" i="4" s="1"/>
  <c r="K7" i="3"/>
  <c r="K13" i="4" s="1"/>
  <c r="L7" i="3"/>
  <c r="L13" i="4" s="1"/>
  <c r="M7" i="3"/>
  <c r="M13" i="4" s="1"/>
  <c r="F8" i="3"/>
  <c r="F14" i="4" s="1"/>
  <c r="G8" i="3"/>
  <c r="G14" i="4" s="1"/>
  <c r="H8" i="3"/>
  <c r="H14" i="4" s="1"/>
  <c r="I8" i="3"/>
  <c r="I14" i="4" s="1"/>
  <c r="K8" i="3"/>
  <c r="K14" i="4" s="1"/>
  <c r="L8" i="3"/>
  <c r="L14" i="4" s="1"/>
  <c r="M8" i="3"/>
  <c r="M14" i="4" s="1"/>
  <c r="E7" i="3"/>
  <c r="E13" i="4" s="1"/>
  <c r="E8" i="3"/>
  <c r="E14" i="4" s="1"/>
  <c r="E6" i="3"/>
  <c r="E12" i="4" s="1"/>
  <c r="P29" l="1"/>
  <c r="N23"/>
  <c r="P23" s="1"/>
  <c r="N11"/>
  <c r="P12"/>
  <c r="P13"/>
  <c r="P14"/>
  <c r="E5" i="3"/>
  <c r="E11" i="4" s="1"/>
  <c r="I5" i="3"/>
  <c r="I11" i="4" s="1"/>
  <c r="H5" i="3"/>
  <c r="H11" i="4" s="1"/>
  <c r="M5" i="3"/>
  <c r="M11" i="4" s="1"/>
  <c r="L5" i="3"/>
  <c r="L11" i="4" s="1"/>
  <c r="G5" i="3"/>
  <c r="G11" i="4" s="1"/>
  <c r="K5" i="3"/>
  <c r="K11" i="4" s="1"/>
  <c r="F5" i="3"/>
  <c r="F11" i="4" s="1"/>
  <c r="P11" l="1"/>
</calcChain>
</file>

<file path=xl/sharedStrings.xml><?xml version="1.0" encoding="utf-8"?>
<sst xmlns="http://schemas.openxmlformats.org/spreadsheetml/2006/main" count="905" uniqueCount="189">
  <si>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</si>
  <si>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</si>
  <si>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</si>
  <si>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</si>
  <si>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</si>
  <si>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</si>
  <si>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</si>
  <si>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</si>
  <si>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</si>
  <si>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</si>
  <si>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</si>
  <si>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</si>
  <si>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</si>
  <si>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</si>
  <si>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</si>
  <si>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</si>
  <si>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городской округ (муниципальный р-н)</t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</si>
  <si>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</si>
  <si>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</si>
  <si>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</si>
  <si>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</si>
  <si>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</si>
  <si>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</si>
  <si>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</si>
  <si>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</si>
  <si>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</si>
  <si>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</si>
  <si>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</si>
  <si>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</si>
  <si>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</si>
  <si>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</si>
  <si>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</si>
  <si>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</si>
  <si>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</si>
  <si>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</si>
  <si>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</si>
  <si>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3.2.</t>
  </si>
  <si>
    <t>4.2.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</si>
  <si>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</si>
  <si>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</si>
  <si>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</si>
  <si>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</si>
  <si>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</si>
  <si>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</si>
  <si>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</si>
  <si>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</si>
  <si>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</si>
  <si>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</si>
  <si>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</si>
  <si>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</si>
  <si>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</si>
  <si>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</si>
  <si>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</si>
  <si>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</si>
  <si>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</si>
  <si>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</si>
  <si>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</si>
  <si>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</si>
  <si>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</si>
  <si>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ЦИФРОВАЯ ЭКОНОМИКА</t>
  </si>
  <si>
    <t>IX</t>
  </si>
  <si>
    <t>КУЛЬТУРА</t>
  </si>
  <si>
    <t>X</t>
  </si>
  <si>
    <t>МАЛОЕ И СРЕДНЕЕ ПРЕДПРИНИМАТЕЛЬСТВО</t>
  </si>
  <si>
    <t>XI</t>
  </si>
  <si>
    <t>МЕЖДУНАРОДНАЯ КООПЕРАЦИЯ И ЭКСПОРТ</t>
  </si>
  <si>
    <t>XII</t>
  </si>
  <si>
    <t>проверочная сторока</t>
  </si>
  <si>
    <t>Приложение 2</t>
  </si>
  <si>
    <t>Вид бюджета</t>
  </si>
  <si>
    <t>ФОРМАТ И ШРИФТЫ НЕ ИЗМЕНЯТЬ</t>
  </si>
  <si>
    <t>3</t>
  </si>
  <si>
    <t>4</t>
  </si>
  <si>
    <t>Приложение 3</t>
  </si>
  <si>
    <t>СВОДНАЯ ТАБЛИЦА</t>
  </si>
  <si>
    <t>2019 г.</t>
  </si>
  <si>
    <t>для формирования ПОЯСНИТЕЛЬНОЙ ЗАПИСКИ мониторинга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</si>
  <si>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</si>
  <si>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5.1.</t>
  </si>
  <si>
    <t>5.2.</t>
  </si>
  <si>
    <t>Значение показателя/ потребность в финансировании, млн рублей</t>
  </si>
  <si>
    <r>
      <t>%,  профинансировано (кассовый расход)/</t>
    </r>
    <r>
      <rPr>
        <b/>
        <sz val="20"/>
        <color rgb="FF000000"/>
        <rFont val="Times New Roman"/>
        <family val="1"/>
        <charset val="204"/>
      </rPr>
      <t>исполнение от ПЛАНА</t>
    </r>
  </si>
  <si>
    <t xml:space="preserve">%, профинансировано (кассовый расход) /исполнение (от закантрактованного) 
</t>
  </si>
  <si>
    <t>%,  подписанного контракта по мероприятию от запланированного, (законтрактовано)</t>
  </si>
  <si>
    <t>Справочно</t>
  </si>
  <si>
    <t>ИНЫЕ РАСХОДЫ МУНИЦИПАЛЬНЫХ ОБРАЗОВАНИЙ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</si>
  <si>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</si>
  <si>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t xml:space="preserve">Всего по мероприятиям 
национальных проектов  </t>
  </si>
  <si>
    <t>для МОНИТОРИНГА</t>
  </si>
  <si>
    <t>2020 г.</t>
  </si>
  <si>
    <r>
      <rPr>
        <b/>
        <sz val="22"/>
        <color rgb="FF0070C0"/>
        <rFont val="Times New Roman"/>
        <family val="1"/>
        <charset val="204"/>
      </rPr>
      <t xml:space="preserve">ЕЖЕНЕДЕЛЬНАЯ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</si>
  <si>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r>
      <t xml:space="preserve">ИНФОРМАЦИЯ
 по показателям и мероприятиям дорожных карт по достижению показателей  Указа Президента Российской Федерации от 07.05.2018 № 204
</t>
    </r>
    <r>
      <rPr>
        <i/>
        <u/>
        <sz val="24"/>
        <rFont val="Times New Roman"/>
        <family val="1"/>
        <charset val="204"/>
      </rPr>
      <t xml:space="preserve">муниципальное образование </t>
    </r>
  </si>
  <si>
    <r>
      <rPr>
        <b/>
        <sz val="15"/>
        <rFont val="Times New Roman"/>
        <family val="1"/>
        <charset val="204"/>
      </rPr>
      <t>Примечание.</t>
    </r>
    <r>
      <rPr>
        <sz val="15"/>
        <rFont val="Times New Roman"/>
        <family val="1"/>
        <charset val="204"/>
      </rPr>
      <t xml:space="preserve">
Сумма контракта (</t>
    </r>
    <r>
      <rPr>
        <b/>
        <sz val="15"/>
        <rFont val="Times New Roman"/>
        <family val="1"/>
        <charset val="204"/>
      </rPr>
      <t>сумма по МК ЗАПОЛНЯЕТСЯ В МЛН РУБЛЕЙ</t>
    </r>
    <r>
      <rPr>
        <sz val="15"/>
        <rFont val="Times New Roman"/>
        <family val="1"/>
        <charset val="204"/>
      </rPr>
      <t xml:space="preserve">), дата заключения контракта, поставщик, дата завершения работ по контракту (фактическая).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 </t>
    </r>
    <r>
      <rPr>
        <b/>
        <sz val="15"/>
        <rFont val="Times New Roman"/>
        <family val="1"/>
        <charset val="204"/>
      </rPr>
      <t xml:space="preserve">Указать процент выполненных работ по мероприятию на дату текущей отчетности . </t>
    </r>
  </si>
  <si>
    <t>2022 г. 
(план в соответствии с бюджетом)</t>
  </si>
  <si>
    <t>2023 г.
(план в соответствии с бюджетом)</t>
  </si>
  <si>
    <t>2024 г.
 (план в соответствии с бюджетом)</t>
  </si>
  <si>
    <t>ВСЕГО                                                     (мероприятия по НП+ИНЫЕ)</t>
  </si>
  <si>
    <t>6.1.</t>
  </si>
  <si>
    <t>Текущее исполнение показателей, %, 2022 год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</si>
  <si>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2022 год</t>
  </si>
  <si>
    <r>
      <rPr>
        <b/>
        <sz val="15"/>
        <rFont val="Times New Roman"/>
        <family val="1"/>
        <charset val="204"/>
      </rPr>
      <t>Примечание</t>
    </r>
    <r>
      <rPr>
        <sz val="15"/>
        <rFont val="Times New Roman"/>
        <family val="1"/>
        <charset val="204"/>
      </rPr>
      <t xml:space="preserve">
Сумма контракта (</t>
    </r>
    <r>
      <rPr>
        <b/>
        <sz val="15"/>
        <rFont val="Times New Roman"/>
        <family val="1"/>
        <charset val="204"/>
      </rPr>
      <t>сумма по МК ЗАПОЛНЯЕТСЯ В МЛН РУБЛЕЙ</t>
    </r>
    <r>
      <rPr>
        <sz val="15"/>
        <rFont val="Times New Roman"/>
        <family val="1"/>
        <charset val="204"/>
      </rPr>
      <t xml:space="preserve">), дата заключения контракта, поставщик, дата завершения работ по контракту (фактическая).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 </t>
    </r>
    <r>
      <rPr>
        <b/>
        <sz val="15"/>
        <rFont val="Times New Roman"/>
        <family val="1"/>
        <charset val="204"/>
      </rPr>
      <t xml:space="preserve">Указать процент выполненных работ по мероприятию на дату текущей отчетности. </t>
    </r>
  </si>
  <si>
    <t>Завершение реконструкции здания муниципальной организации, осуществляющей образовательную деятельность по образовательным программам дошкольного образования, присмотр и уход</t>
  </si>
  <si>
    <t>Региональный проект 1.Финансовая поддержка семей при рождении детей</t>
  </si>
  <si>
    <t>Региональный проект 2  Содействие занятости женщин - создание условий дошкольного образования для детей в возрасте до трех лет</t>
  </si>
  <si>
    <t>Региональный проект 5. Создание для всех категорий и групп населения условий для занятости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(Спорт – норма жизни)</t>
  </si>
  <si>
    <t>Плоскостное спортивное сооружение. Комбинированный спортивный комплекс (для игровых видов спорта и тренажерный сектор) ул.Краснознаменная, 35А</t>
  </si>
  <si>
    <t>Работы выполнены в 2020 году.</t>
  </si>
  <si>
    <t>Плоскостное спортивное сооружение. Физкультурно-оздоровительный комплекс открытого типа, ул.Красногвардейская, 104/6</t>
  </si>
  <si>
    <t>Строительство лыжероллерной трассы на  лыжной базе МБУ "Лыжная спортивная школа" в с.Калиновка</t>
  </si>
  <si>
    <t>Работы выполнены в 2021 году.</t>
  </si>
  <si>
    <t>Плоскостное спортивное сооружение. Комбинированный спортивный комплекс (для игровых видов спорта и тренажерный сектор) парк им.Фадеева ул. Красногвардейская</t>
  </si>
  <si>
    <t>Плоскостное спортивное сооружение. Спортивная площадка Тип № 5 (хоккейная коробка) ул. Советская, 108</t>
  </si>
  <si>
    <t>Работы выполнены в 2019 году.</t>
  </si>
  <si>
    <t>Плоскостное спортивное сооружение. Универсальная спортивная площадка ул.Ленинская, 27</t>
  </si>
  <si>
    <t>Плоскостное спортивное сооружение. Спортивная площадка Тип № 5 (хоккейная коробка) ул. Краснознаменная, 38</t>
  </si>
  <si>
    <t>Капитальный ремонт спортивного комплекса "Олимп" (МБУДО ДЮСШ "Атлант")</t>
  </si>
  <si>
    <t>Количество сохраненных жизней (по сравнению с 2020 годом)</t>
  </si>
  <si>
    <t>городской округ Спасск-Дальний</t>
  </si>
  <si>
    <t>Число граждан в возрасте 21 год и старше, прошедших в 2021 году диспансеризацию (1 эт.)</t>
  </si>
  <si>
    <t>Количество дополнительно трудоустроившихся в 2021 году специалистов (по сравнению с 2020 годом) - врачей</t>
  </si>
  <si>
    <t>Количество дополнительно трудоустроившихся в 2021 году специалистов (по сравнению с 2020 годом) - средних медработников</t>
  </si>
  <si>
    <t>Региональный проект 1. "Современная школа"</t>
  </si>
  <si>
    <t xml:space="preserve">Модернизация в муниципальных образовательных организациях городского округа Спасск-Дальний содержания, методик и технологий изучения (преподавания) предметной области «Технология», её воспитательной компоненты через усиление использования ИКТ и проектного подхода, исходя из требований современного рынка труда </t>
  </si>
  <si>
    <t>Модернизация кадрового обеспечения
технологического образования в муниципальных образовательных организациях городского округа Спасск-Дальний</t>
  </si>
  <si>
    <t>Модернизация материально-технического обеспечения технологического образования в муниципальных образовательных организациях городского округа Спасск-Дальний</t>
  </si>
  <si>
    <t>Поддержка лидеров технологического образования (организаций, коллективов и отдельных педагогических работников) муниципальных образовательных организаций городского округа Спасск-Дальний, популяризация передовых практик технологического образования через проведение городских конкурсов в этой области</t>
  </si>
  <si>
    <t>Развитие материально-технической базы муниципальных образовательных организаций городского округа Спасск-Дальний для реализации основных и дополнительных общеобразовательных программ цифрового, естественнонаучного и гуманитарного профилей</t>
  </si>
  <si>
    <t>Расширение практики реализации дополнительных общеобразовательных программ цифрового, естественнонаучного и гуманитарного профилей в муниципальных образовательных организациях городского округа Спасск-Дальний</t>
  </si>
  <si>
    <t>Региональный проект 2. "Успех каждого ребёнка"</t>
  </si>
  <si>
    <t>Обеспечение деятельности муниципальных образовательных организаций городского округа Спасск-Дальний, реализующих дополнительные образовательные программы</t>
  </si>
  <si>
    <t>Мероприятия по созданию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</si>
  <si>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Обеспечение деятельности муниципальных образовательных организаций городского округа Спасск-Дальний, реализующих дополнительные образовательные программы естественно-научной и технической направленностей</t>
  </si>
  <si>
    <t>Региональный проект 4 "Цифровая образовательная среда"</t>
  </si>
  <si>
    <t>Обеспечение средствами вычислительной техники, программного обеспечения и презентационного оборудования, позволяющего получить доступ обучающихся и сотрудников муниципальных общеобразовательных организаций городского округа Спасск-Дальний к цифровой образовательной инфраструктуре и контенту, а также автоматизировать и повысить эффективность организационно-управленческих процессов</t>
  </si>
  <si>
    <t>Организация доступа в Государственную Информационную Систему "Электронная школа Приморья", обеспечение фиксации образовательных результатов, просмотра индивидуального плана обучения, доступа к цифровому образовательному профилю, включающему в себя сервисы по получению образовательных услуг и государственных услуг в сфере образования в электронной форме</t>
  </si>
  <si>
    <t>Региональный проект 1. Формирование комфортной городской среды в Приморском крае</t>
  </si>
  <si>
    <t>Муниципальная программа "Формирование современной городской среды городского округа Спасск-Дальний"</t>
  </si>
  <si>
    <t>Муниципальная программа "Переселение граждан из аварийного жилищного фонда городского округа Спасск-Дальний"</t>
  </si>
  <si>
    <t xml:space="preserve">Музыкальные инструменты, оборудование и учебные материалы, приобретаемые в рамках регионального  проекта "Культурная среда" национального проекта "Культура" </t>
  </si>
  <si>
    <t>Региональный проект 1. Культурная среда</t>
  </si>
  <si>
    <t>Мероприятия по модернизации муниципальных детских школ искусств по видам искусств</t>
  </si>
  <si>
    <t>Ремонт придомовых территорий с установкой детских и спортивных площадок</t>
  </si>
  <si>
    <t>Корректировка схемы газоснабжения</t>
  </si>
  <si>
    <t>Благоустройство территорий муниципального образования</t>
  </si>
  <si>
    <t>ИТОГО в сфере жилищно-коммунального хозяйства</t>
  </si>
  <si>
    <t>Реконструкция ГТС Вишневского водохранилища в г. Спасск-Дальний с разработкой ПСД</t>
  </si>
  <si>
    <t>Ремонт автомобильных дорог общего пользования и внутрикварптальных проездов на территории городского округа Спасск-Дальний</t>
  </si>
  <si>
    <t>Разработка проектной документации на проведение работ по сохранению объекта культурного наследия "Памятник "Штурмовые ночи Спасска" участникам гражданской войны"</t>
  </si>
  <si>
    <t>Создание государственной информационной системы "Региональная государственная  системе обеспечения градостроительной деятельности" (ГИС РИСОГД ПК)</t>
  </si>
  <si>
    <t>Содействие по подключению к сети  передачи данных, обеспечивающий доступ к ЕСПД  и (или) к сети "Интернет", и по передаче данных при осуществлении доступа к этой сети СЗО</t>
  </si>
  <si>
    <t>Создание и развитие (модернизация) систем защиты информации  информационных систем , в том числе приобретение средств защиты информации</t>
  </si>
  <si>
    <t>Заключение контрактов (договоров) на проведение обучения сотрудников Администрации городского округа Спасск-Дальний на обучающих семинаров и курсах повышения квалификации в области информатизации и информационной безопасности, в том числе обучающих семинаров</t>
  </si>
  <si>
    <t>Обеспечение использования преимущественно отечественных разработок и технологий обработки и хранения данных</t>
  </si>
  <si>
    <t>Участие в создании Регионального портала государственных и муниципальных услуг Приморского края</t>
  </si>
  <si>
    <t>Оптимизация деятельности органов  местного самоуправления, а также подведомтсенных им организаций путем перевода на использование межведомтвенного юридически значимого электронного документооборота с применением электронной подписи, базирующийся на единых инфраструктурных, технологических и методологических решениях</t>
  </si>
  <si>
    <t xml:space="preserve">Обеспечение официального опубликования правовых актов органов власти регионального и муниципального уровней в электронной форме  через цифровую платформу "Государственная система правоовой информации" и размещение правовых актов на "Официальном интернете-портале правовой информации" (www,pravo,gov,ru)  </t>
  </si>
  <si>
    <t>В сфере цифровой экономики</t>
  </si>
  <si>
    <t>ИТОГО в сфере цифровой экономики</t>
  </si>
  <si>
    <t>Капитальный ремонт, замена окон МБОУ "СОШ № 4" г. Спасск-Дальний, ул. Ленинская, 47</t>
  </si>
  <si>
    <t>Капитальный ремонт кровли МБОУ "Гимназия"                г. Спасск-Дальний, ул. Советская, 108/1</t>
  </si>
  <si>
    <t>5.1</t>
  </si>
  <si>
    <t>Капитальный ремонт загородного оздоровительного лагеря "Родник здоровья"  МБУ "Лыжная спортивная школа" в с.Калиновка Спасского района</t>
  </si>
  <si>
    <t>5.2</t>
  </si>
  <si>
    <t>Приобретение спортивного инвентаря, спортивных транспортных средств для развития лыжного спорта в Приморском крае</t>
  </si>
  <si>
    <t>В сфере физической культуры и спорта</t>
  </si>
  <si>
    <t>Изготовление буклетов</t>
  </si>
  <si>
    <t>Социальная поддержка по программе "Земский доктор"</t>
  </si>
  <si>
    <t>Строительство газораспределительных сетей и газификация котельной № 5</t>
  </si>
  <si>
    <t>Капитальный ремонт зданий муниципальных общеобразовательных учреждений</t>
  </si>
  <si>
    <t>В 2022г. В национальном проекте "Международная кооперация и экспорт" городской округ Спасск-Дальний участие не принимает. В последующие годы не планируется участие в данном национальном проекте.</t>
  </si>
  <si>
    <t>В национальном проекте "Малое и среднее предпринимательство" городской округ Спасск-Дальний участвует в части мероприятий, не требующих финансирования.</t>
  </si>
  <si>
    <t>В 2022г. В национальном проекте "Цифровая экономика" городской округ Спасск-Дальний участие не принимает.</t>
  </si>
  <si>
    <t>В 2022г. В национальном проекте "Наука" городской округ Спасск-Дальний участие не принимает. В последующие годы не планируется участие в данном национальном проекте.</t>
  </si>
  <si>
    <t>В 2022г. в национальном проекте "Производительность труда" городской округ Спасск-Дальний участие не принимает. В последующие годы не планируется участие в данном национальном проекте.</t>
  </si>
  <si>
    <t>В 2022 г. в национальном проекте "Безопасные и качественные автомобильные дороги" городской округ Спасск-Дальний участие не принимает. В последующие годы не планируется участие в данном национальном проекте.</t>
  </si>
  <si>
    <t>В 2022 г. в национальном проекте "Экология" городской округ Спасск-Дальний участие не принимает. В последующие годы не планируется участие в данном национальном проекте.</t>
  </si>
  <si>
    <t>21.07.2021 заключен контракт с  АО "Генподрядчик" (г.Владивосток) на  2021-2023г.г. Срок выполнения работ в 2022г. - 15.12.2022г.</t>
  </si>
  <si>
    <t>11.03.2022г. Заключен контракт с ООО "Дальстройбизнес II"на сумму 42,14 млн.руб., срок выполнения работ 15.10.2022г.</t>
  </si>
  <si>
    <t>11.03.2022г. Заключен контракт с ООО "ФОРТЭС" на сумму 16,8 млн.руб., срок выполнения работ 01.08.2022г. 14.03.2022г. Заключен контракт с ООО "Восточнаястроительная компания № 2" на сумму 26,1 млн.руб., срок выполнения работ 01.08.2022г.</t>
  </si>
  <si>
    <t xml:space="preserve">ЕЖЕНЕДЕЛЬНАЯ 
форма предоставления информации </t>
  </si>
  <si>
    <r>
      <t xml:space="preserve">ИТОГ </t>
    </r>
    <r>
      <rPr>
        <b/>
        <sz val="12"/>
        <rFont val="Times New Roman"/>
        <family val="1"/>
        <charset val="204"/>
      </rPr>
      <t>ПРОФИНАНСИРОВАННО, млн рублей</t>
    </r>
  </si>
  <si>
    <t>24.02.2022г. заключены контракты с ФКУ ИК 33 ГУФСИН: по МБОУ СОШ № 5 -  на сумму 12,9 млн. руб.; по МБОУ СОШ № 11 -  на сумму 19,8 млн.руб.                                                 14.03.2022г  заключен контракт: МБОУ СОШ №12 с ООО "Электромаксимум" на сумму 2,8 млн.руб.                              17.03.2022г  заключены контракты: МБОУ СОШ №3 - с ООО "СОЮЗ-Н" на сумму 23,5 млн.руб.;  МБОУ СОШ №14 с ООО "Вертикаль" на сумму 6,8 млн.руб.                                    Срок выполнения работ  - 31.08.2022г.</t>
  </si>
  <si>
    <r>
      <t>2021 г.</t>
    </r>
    <r>
      <rPr>
        <b/>
        <sz val="20"/>
        <rFont val="Calibri"/>
        <family val="2"/>
        <charset val="204"/>
      </rPr>
      <t>*</t>
    </r>
  </si>
  <si>
    <t>* В марте 2022г. по нацпроекту  "Жилье и городская среда", по мероприятию "Муниципальная программа "Переселение граждан из аварийного жилищного фонда городского округа Спасск-Дальний" за 2021г. оплачено за счет средств краевого бюджета оплачено 1,02 млн.руб.</t>
  </si>
  <si>
    <t>Заключены контракты с ИП Асанова А.А. по асфальтированию двор. территории: 25.03.2022 ул. Ленинская,36- 0,9 млн.руб., 28.03.2022 ул.  Красногвардейская, 89- 1,3 млн.руб.;                                                             28.03.2022 заключены контракы по асфальтированию двор. территории с: ИП Папикян А.А.:, ул. Ершова,6  - 1,3 млн.руб., ул. Красногвардейская, 81/1 -1,2 млн.руб., ул. Нахимова,6 -1,1 млн.руб., ул. Парковая,37 -1,2 млн.руб.;                                     30.03.2022 заключены контракы с ИП Папикян А.А.  по асфальтированию двор. территории ул. Краснознаменная, 6а -1,4 млн.руб. и ул.  Советская, 130 - 1,2 млн.руб.                                                         Срок выполнения работ 10.08.2022г.</t>
  </si>
  <si>
    <t>Для МБОУ СОШ № 12 приобретена электропечь для кабинета технологии</t>
  </si>
  <si>
    <t>Заключено 9 договоров на обеспечение доступа к сети Интернет с фильтрацией контента</t>
  </si>
  <si>
    <t xml:space="preserve">Заключены контракты:
1. Парк им. С.Лазо
31.01.2022г., доп.соглашение от 28.03.2022 с  ООО РСО «СпасскКоммуналСервис», выполнение работ по второму этапу благоустройства  - 12,3 млн. руб., срок выполнения работ 25.08.2022г.
31.01.2022г. с  ООО «Современные технологии ПСК» - осуществить поставку и установку модульной стационарной конструкции – 2,1 млн. руб., срок выполнения работ 15.08.2022г.
01.03.2022г.: - с МУП «Городской рынок»  - снос и обрезка деревьев – 0,46 млн. руб.; срок выполнения работ 10.08.2022г. - с ООО РСО «СпасскКоммуналСервис» - подготовка площадки для зоны активного отдыха – 0,27 млн.руб., срок выполнения работ – 16.03.2022г.
14.03.2022г. - с ООО «Монтаж АйПи Групп», поставка оборудования для видеонаблюдения – 0,59 млн. руб., срок поставки 10.08.2022г.
-  с ООО «Спец Строй Технологии» поставка скамеек – 0,12млн. руб.,  срок поставки 10.08.2022г.
23.03.2022г. : с ИП Малышко А.Н. , установка элементов для зоны активного отдыха – 2,8 млн.руб., срок выполнения 15.08.2022г.
28.03.2022г.: с ООО «Спец Строй Технологии» - поставка скамеек – 0,2 млн.руб., срок поставки 10.08.2022г.
2. Сквер «Юбилейный»
10.01.2022г. с ООО «СААН», работы по первому этапу асфальтирования сквера «Юбилейный» по ул. Советская – 2, 1млн. руб., срок выполнения работ 15.07.2022г.
01.03.2022г.  – с МУП «Городской рынок»  снос и обрезка деревьев – 0,52 млн.руб., срок выполнения 10.08.2022г.
Привокзальная площадь
10.01.2022г. с ООО РСО «СпасскКоммуналСервис»: выполнение работ по первому этапу благоустройства Привокзальной площади по ул. Андреевская – 3,15млн. руб., срок выполнения работ 15.08.2022г.
</t>
  </si>
  <si>
    <r>
      <t xml:space="preserve">профинанси-ровано (кассовый расход) /исполнение 
</t>
    </r>
    <r>
      <rPr>
        <b/>
        <sz val="20"/>
        <rFont val="Times New Roman"/>
        <family val="1"/>
        <charset val="204"/>
      </rPr>
      <t>на 01.04.2022</t>
    </r>
  </si>
</sst>
</file>

<file path=xl/styles.xml><?xml version="1.0" encoding="utf-8"?>
<styleSheet xmlns="http://schemas.openxmlformats.org/spreadsheetml/2006/main">
  <numFmts count="3">
    <numFmt numFmtId="164" formatCode="d/m/yy;@"/>
    <numFmt numFmtId="165" formatCode="#,##0.0"/>
    <numFmt numFmtId="166" formatCode="0.0"/>
  </numFmts>
  <fonts count="74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i/>
      <u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8"/>
      <color theme="4" tint="-0.249977111117893"/>
      <name val="Times New Roman"/>
      <family val="1"/>
      <charset val="204"/>
    </font>
    <font>
      <b/>
      <i/>
      <sz val="15"/>
      <color theme="4" tint="-0.249977111117893"/>
      <name val="Times New Roman"/>
      <family val="1"/>
      <charset val="204"/>
    </font>
    <font>
      <i/>
      <sz val="18"/>
      <color theme="4" tint="-0.249977111117893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i/>
      <sz val="15"/>
      <color theme="4" tint="-0.249977111117893"/>
      <name val="Times New Roman"/>
      <family val="1"/>
      <charset val="204"/>
    </font>
    <font>
      <i/>
      <sz val="16"/>
      <color theme="4" tint="-0.249977111117893"/>
      <name val="Times New Roman"/>
      <family val="1"/>
      <charset val="204"/>
    </font>
    <font>
      <b/>
      <i/>
      <sz val="20"/>
      <color theme="4" tint="-0.249977111117893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i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4" tint="-0.249977111117893"/>
      <name val="Times New Roman"/>
      <family val="1"/>
      <charset val="204"/>
    </font>
    <font>
      <sz val="15"/>
      <name val="Calibri"/>
      <family val="2"/>
      <charset val="204"/>
    </font>
    <font>
      <i/>
      <sz val="16"/>
      <name val="Times New Roman"/>
      <family val="1"/>
      <charset val="204"/>
    </font>
    <font>
      <sz val="20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20"/>
      <name val="Times New Roman"/>
      <family val="1"/>
      <charset val="204"/>
    </font>
    <font>
      <sz val="22"/>
      <name val="Calibri"/>
      <family val="2"/>
      <charset val="204"/>
    </font>
    <font>
      <b/>
      <sz val="20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E0B4"/>
        <bgColor rgb="FFFFFFCC"/>
      </patternFill>
    </fill>
    <fill>
      <patternFill patternType="solid">
        <fgColor rgb="FFC5E0B4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70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5" fillId="5" borderId="1" xfId="0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49" fontId="11" fillId="6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0" fontId="20" fillId="0" borderId="0" xfId="0" applyFont="1"/>
    <xf numFmtId="0" fontId="4" fillId="9" borderId="6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165" fontId="23" fillId="10" borderId="30" xfId="0" applyNumberFormat="1" applyFont="1" applyFill="1" applyBorder="1" applyAlignment="1">
      <alignment horizontal="center" vertical="center"/>
    </xf>
    <xf numFmtId="165" fontId="6" fillId="11" borderId="25" xfId="0" applyNumberFormat="1" applyFont="1" applyFill="1" applyBorder="1" applyAlignment="1">
      <alignment horizontal="center" vertical="center"/>
    </xf>
    <xf numFmtId="2" fontId="22" fillId="11" borderId="9" xfId="0" applyNumberFormat="1" applyFont="1" applyFill="1" applyBorder="1" applyAlignment="1">
      <alignment horizontal="center" vertical="center" wrapText="1"/>
    </xf>
    <xf numFmtId="2" fontId="22" fillId="11" borderId="33" xfId="0" applyNumberFormat="1" applyFont="1" applyFill="1" applyBorder="1" applyAlignment="1">
      <alignment horizontal="center" vertical="center" wrapText="1"/>
    </xf>
    <xf numFmtId="4" fontId="22" fillId="0" borderId="8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2" fontId="24" fillId="11" borderId="6" xfId="0" applyNumberFormat="1" applyFont="1" applyFill="1" applyBorder="1" applyAlignment="1">
      <alignment horizontal="center" vertical="center" wrapText="1"/>
    </xf>
    <xf numFmtId="1" fontId="7" fillId="15" borderId="18" xfId="0" applyNumberFormat="1" applyFont="1" applyFill="1" applyBorder="1" applyAlignment="1">
      <alignment horizontal="center" vertical="top" wrapText="1"/>
    </xf>
    <xf numFmtId="49" fontId="10" fillId="0" borderId="2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5" fillId="16" borderId="18" xfId="0" applyFont="1" applyFill="1" applyBorder="1" applyAlignment="1">
      <alignment horizontal="left" vertical="center"/>
    </xf>
    <xf numFmtId="0" fontId="15" fillId="16" borderId="18" xfId="0" applyFont="1" applyFill="1" applyBorder="1" applyAlignment="1">
      <alignment horizontal="right" vertical="center"/>
    </xf>
    <xf numFmtId="0" fontId="2" fillId="16" borderId="18" xfId="0" applyFont="1" applyFill="1" applyBorder="1" applyAlignment="1">
      <alignment horizontal="center" vertical="center"/>
    </xf>
    <xf numFmtId="2" fontId="24" fillId="8" borderId="6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/>
    </xf>
    <xf numFmtId="2" fontId="22" fillId="8" borderId="9" xfId="0" applyNumberFormat="1" applyFont="1" applyFill="1" applyBorder="1" applyAlignment="1">
      <alignment horizontal="center" vertical="center"/>
    </xf>
    <xf numFmtId="2" fontId="22" fillId="8" borderId="33" xfId="0" applyNumberFormat="1" applyFont="1" applyFill="1" applyBorder="1" applyAlignment="1">
      <alignment horizontal="center" vertical="center"/>
    </xf>
    <xf numFmtId="2" fontId="24" fillId="8" borderId="8" xfId="0" applyNumberFormat="1" applyFont="1" applyFill="1" applyBorder="1" applyAlignment="1">
      <alignment horizontal="center" vertical="center"/>
    </xf>
    <xf numFmtId="2" fontId="24" fillId="11" borderId="8" xfId="0" applyNumberFormat="1" applyFont="1" applyFill="1" applyBorder="1" applyAlignment="1">
      <alignment horizontal="center" vertical="center" wrapText="1"/>
    </xf>
    <xf numFmtId="2" fontId="29" fillId="0" borderId="0" xfId="0" applyNumberFormat="1" applyFont="1"/>
    <xf numFmtId="164" fontId="29" fillId="0" borderId="0" xfId="0" applyNumberFormat="1" applyFont="1" applyAlignment="1">
      <alignment horizontal="right"/>
    </xf>
    <xf numFmtId="0" fontId="0" fillId="18" borderId="0" xfId="0" applyFill="1"/>
    <xf numFmtId="164" fontId="29" fillId="18" borderId="0" xfId="0" applyNumberFormat="1" applyFont="1" applyFill="1" applyAlignment="1">
      <alignment horizontal="right"/>
    </xf>
    <xf numFmtId="2" fontId="29" fillId="18" borderId="0" xfId="0" applyNumberFormat="1" applyFont="1" applyFill="1"/>
    <xf numFmtId="2" fontId="24" fillId="11" borderId="9" xfId="0" applyNumberFormat="1" applyFont="1" applyFill="1" applyBorder="1" applyAlignment="1">
      <alignment horizontal="center" vertical="center" wrapText="1"/>
    </xf>
    <xf numFmtId="49" fontId="30" fillId="0" borderId="2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2" fillId="0" borderId="0" xfId="0" applyFont="1" applyFill="1"/>
    <xf numFmtId="2" fontId="3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4" fontId="29" fillId="18" borderId="0" xfId="0" applyNumberFormat="1" applyFont="1" applyFill="1" applyBorder="1" applyAlignment="1">
      <alignment horizontal="right"/>
    </xf>
    <xf numFmtId="2" fontId="29" fillId="18" borderId="0" xfId="0" applyNumberFormat="1" applyFont="1" applyFill="1" applyBorder="1"/>
    <xf numFmtId="2" fontId="29" fillId="18" borderId="31" xfId="0" applyNumberFormat="1" applyFont="1" applyFill="1" applyBorder="1"/>
    <xf numFmtId="164" fontId="29" fillId="0" borderId="0" xfId="0" applyNumberFormat="1" applyFont="1" applyBorder="1" applyAlignment="1">
      <alignment horizontal="right"/>
    </xf>
    <xf numFmtId="2" fontId="29" fillId="0" borderId="0" xfId="0" applyNumberFormat="1" applyFont="1" applyBorder="1"/>
    <xf numFmtId="2" fontId="31" fillId="0" borderId="31" xfId="0" applyNumberFormat="1" applyFont="1" applyFill="1" applyBorder="1" applyAlignment="1">
      <alignment horizontal="center" vertical="center" wrapText="1"/>
    </xf>
    <xf numFmtId="164" fontId="29" fillId="0" borderId="4" xfId="0" applyNumberFormat="1" applyFont="1" applyBorder="1" applyAlignment="1">
      <alignment horizontal="right"/>
    </xf>
    <xf numFmtId="165" fontId="23" fillId="0" borderId="4" xfId="0" applyNumberFormat="1" applyFont="1" applyFill="1" applyBorder="1" applyAlignment="1">
      <alignment horizontal="center" vertical="center"/>
    </xf>
    <xf numFmtId="2" fontId="31" fillId="0" borderId="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2" fontId="31" fillId="0" borderId="21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right" vertical="center"/>
    </xf>
    <xf numFmtId="49" fontId="10" fillId="11" borderId="28" xfId="0" applyNumberFormat="1" applyFont="1" applyFill="1" applyBorder="1" applyAlignment="1">
      <alignment horizontal="right" vertical="center"/>
    </xf>
    <xf numFmtId="49" fontId="10" fillId="11" borderId="36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2" fontId="29" fillId="17" borderId="0" xfId="0" applyNumberFormat="1" applyFont="1" applyFill="1" applyBorder="1"/>
    <xf numFmtId="164" fontId="29" fillId="0" borderId="47" xfId="0" applyNumberFormat="1" applyFont="1" applyBorder="1" applyAlignment="1">
      <alignment horizontal="right"/>
    </xf>
    <xf numFmtId="2" fontId="29" fillId="0" borderId="47" xfId="0" applyNumberFormat="1" applyFont="1" applyBorder="1"/>
    <xf numFmtId="2" fontId="29" fillId="0" borderId="46" xfId="0" applyNumberFormat="1" applyFont="1" applyBorder="1"/>
    <xf numFmtId="49" fontId="10" fillId="11" borderId="28" xfId="0" applyNumberFormat="1" applyFont="1" applyFill="1" applyBorder="1" applyAlignment="1">
      <alignment horizontal="left" vertical="center"/>
    </xf>
    <xf numFmtId="1" fontId="22" fillId="1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/>
    <xf numFmtId="0" fontId="35" fillId="0" borderId="0" xfId="0" applyFont="1" applyAlignment="1">
      <alignment vertical="center"/>
    </xf>
    <xf numFmtId="0" fontId="35" fillId="0" borderId="0" xfId="0" applyFont="1" applyFill="1"/>
    <xf numFmtId="0" fontId="35" fillId="0" borderId="0" xfId="0" applyFont="1" applyFill="1" applyAlignment="1">
      <alignment vertical="center"/>
    </xf>
    <xf numFmtId="0" fontId="36" fillId="0" borderId="0" xfId="0" applyFont="1" applyFill="1"/>
    <xf numFmtId="0" fontId="35" fillId="18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vertical="center"/>
    </xf>
    <xf numFmtId="0" fontId="33" fillId="0" borderId="0" xfId="0" applyFont="1" applyFill="1"/>
    <xf numFmtId="0" fontId="33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2" fillId="14" borderId="3" xfId="0" applyNumberFormat="1" applyFont="1" applyFill="1" applyBorder="1" applyAlignment="1">
      <alignment horizontal="left" vertical="center"/>
    </xf>
    <xf numFmtId="1" fontId="34" fillId="0" borderId="18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26" fillId="8" borderId="44" xfId="0" applyFont="1" applyFill="1" applyBorder="1" applyAlignment="1">
      <alignment horizontal="center" vertical="center"/>
    </xf>
    <xf numFmtId="0" fontId="26" fillId="8" borderId="48" xfId="0" applyFont="1" applyFill="1" applyBorder="1" applyAlignment="1">
      <alignment horizontal="center" vertical="center"/>
    </xf>
    <xf numFmtId="2" fontId="24" fillId="11" borderId="33" xfId="0" applyNumberFormat="1" applyFont="1" applyFill="1" applyBorder="1" applyAlignment="1">
      <alignment horizontal="center" vertical="center" wrapText="1"/>
    </xf>
    <xf numFmtId="0" fontId="5" fillId="19" borderId="0" xfId="0" applyFont="1" applyFill="1" applyAlignment="1">
      <alignment horizontal="right" vertical="center"/>
    </xf>
    <xf numFmtId="3" fontId="22" fillId="20" borderId="6" xfId="0" applyNumberFormat="1" applyFont="1" applyFill="1" applyBorder="1" applyAlignment="1">
      <alignment horizontal="center" vertical="center"/>
    </xf>
    <xf numFmtId="0" fontId="38" fillId="20" borderId="6" xfId="0" applyFont="1" applyFill="1" applyBorder="1" applyAlignment="1">
      <alignment vertical="center" wrapText="1"/>
    </xf>
    <xf numFmtId="3" fontId="38" fillId="0" borderId="6" xfId="0" applyNumberFormat="1" applyFont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3" fontId="22" fillId="20" borderId="11" xfId="0" applyNumberFormat="1" applyFont="1" applyFill="1" applyBorder="1" applyAlignment="1">
      <alignment horizontal="center" vertical="center"/>
    </xf>
    <xf numFmtId="0" fontId="38" fillId="20" borderId="9" xfId="0" applyFont="1" applyFill="1" applyBorder="1" applyAlignment="1">
      <alignment vertical="center" wrapText="1"/>
    </xf>
    <xf numFmtId="3" fontId="38" fillId="0" borderId="9" xfId="0" applyNumberFormat="1" applyFont="1" applyBorder="1" applyAlignment="1">
      <alignment horizontal="center" vertical="center"/>
    </xf>
    <xf numFmtId="3" fontId="22" fillId="20" borderId="6" xfId="0" applyNumberFormat="1" applyFont="1" applyFill="1" applyBorder="1" applyAlignment="1">
      <alignment horizontal="left" vertical="center"/>
    </xf>
    <xf numFmtId="3" fontId="22" fillId="20" borderId="11" xfId="0" applyNumberFormat="1" applyFont="1" applyFill="1" applyBorder="1" applyAlignment="1">
      <alignment horizontal="left" vertical="center"/>
    </xf>
    <xf numFmtId="49" fontId="7" fillId="10" borderId="29" xfId="0" applyNumberFormat="1" applyFont="1" applyFill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3" fontId="38" fillId="0" borderId="9" xfId="0" applyNumberFormat="1" applyFont="1" applyFill="1" applyBorder="1" applyAlignment="1">
      <alignment horizontal="center" vertical="center"/>
    </xf>
    <xf numFmtId="3" fontId="38" fillId="0" borderId="33" xfId="0" applyNumberFormat="1" applyFont="1" applyBorder="1" applyAlignment="1">
      <alignment horizontal="center" vertical="center"/>
    </xf>
    <xf numFmtId="3" fontId="22" fillId="0" borderId="6" xfId="0" applyNumberFormat="1" applyFont="1" applyFill="1" applyBorder="1" applyAlignment="1">
      <alignment horizontal="center" vertical="center"/>
    </xf>
    <xf numFmtId="3" fontId="22" fillId="20" borderId="8" xfId="0" applyNumberFormat="1" applyFont="1" applyFill="1" applyBorder="1" applyAlignment="1">
      <alignment horizontal="center" vertical="center"/>
    </xf>
    <xf numFmtId="3" fontId="38" fillId="0" borderId="6" xfId="0" applyNumberFormat="1" applyFont="1" applyFill="1" applyBorder="1" applyAlignment="1">
      <alignment horizontal="center" vertical="center"/>
    </xf>
    <xf numFmtId="3" fontId="38" fillId="0" borderId="8" xfId="0" applyNumberFormat="1" applyFont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22" fillId="20" borderId="35" xfId="0" applyNumberFormat="1" applyFont="1" applyFill="1" applyBorder="1" applyAlignment="1">
      <alignment horizontal="center" vertical="center"/>
    </xf>
    <xf numFmtId="14" fontId="38" fillId="0" borderId="9" xfId="0" applyNumberFormat="1" applyFont="1" applyFill="1" applyBorder="1" applyAlignment="1">
      <alignment horizontal="center" vertical="center"/>
    </xf>
    <xf numFmtId="14" fontId="22" fillId="20" borderId="6" xfId="0" applyNumberFormat="1" applyFont="1" applyFill="1" applyBorder="1" applyAlignment="1">
      <alignment horizontal="center" vertical="center"/>
    </xf>
    <xf numFmtId="14" fontId="38" fillId="0" borderId="6" xfId="0" applyNumberFormat="1" applyFont="1" applyFill="1" applyBorder="1" applyAlignment="1">
      <alignment horizontal="center" vertical="center"/>
    </xf>
    <xf numFmtId="14" fontId="22" fillId="20" borderId="11" xfId="0" applyNumberFormat="1" applyFont="1" applyFill="1" applyBorder="1" applyAlignment="1">
      <alignment horizontal="center" vertical="center"/>
    </xf>
    <xf numFmtId="1" fontId="34" fillId="15" borderId="18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center" vertical="center" wrapText="1"/>
    </xf>
    <xf numFmtId="4" fontId="22" fillId="8" borderId="6" xfId="0" applyNumberFormat="1" applyFont="1" applyFill="1" applyBorder="1" applyAlignment="1">
      <alignment horizontal="center" vertical="center"/>
    </xf>
    <xf numFmtId="4" fontId="22" fillId="8" borderId="8" xfId="0" applyNumberFormat="1" applyFont="1" applyFill="1" applyBorder="1" applyAlignment="1">
      <alignment horizontal="center" vertical="center"/>
    </xf>
    <xf numFmtId="4" fontId="21" fillId="8" borderId="6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40" fillId="0" borderId="0" xfId="0" applyFont="1"/>
    <xf numFmtId="0" fontId="40" fillId="0" borderId="0" xfId="0" applyFont="1" applyFill="1"/>
    <xf numFmtId="2" fontId="41" fillId="0" borderId="0" xfId="0" applyNumberFormat="1" applyFont="1"/>
    <xf numFmtId="2" fontId="41" fillId="18" borderId="0" xfId="0" applyNumberFormat="1" applyFont="1" applyFill="1"/>
    <xf numFmtId="0" fontId="42" fillId="0" borderId="0" xfId="0" applyFont="1" applyFill="1"/>
    <xf numFmtId="164" fontId="29" fillId="18" borderId="0" xfId="0" applyNumberFormat="1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>
      <alignment horizontal="center" vertical="center" wrapText="1"/>
    </xf>
    <xf numFmtId="0" fontId="33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43" fillId="15" borderId="0" xfId="0" applyFont="1" applyFill="1" applyAlignment="1">
      <alignment vertical="center"/>
    </xf>
    <xf numFmtId="0" fontId="44" fillId="0" borderId="0" xfId="0" applyFont="1"/>
    <xf numFmtId="2" fontId="47" fillId="21" borderId="9" xfId="0" applyNumberFormat="1" applyFont="1" applyFill="1" applyBorder="1" applyAlignment="1">
      <alignment horizontal="center" vertical="center" wrapText="1"/>
    </xf>
    <xf numFmtId="2" fontId="48" fillId="21" borderId="6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5" fillId="13" borderId="18" xfId="0" applyFont="1" applyFill="1" applyBorder="1" applyAlignment="1">
      <alignment horizontal="center" vertical="center"/>
    </xf>
    <xf numFmtId="0" fontId="51" fillId="0" borderId="0" xfId="0" applyFont="1"/>
    <xf numFmtId="0" fontId="45" fillId="0" borderId="0" xfId="0" applyFont="1" applyFill="1" applyBorder="1" applyAlignment="1">
      <alignment horizontal="center" vertical="center"/>
    </xf>
    <xf numFmtId="2" fontId="46" fillId="0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 wrapText="1"/>
    </xf>
    <xf numFmtId="2" fontId="46" fillId="0" borderId="4" xfId="0" applyNumberFormat="1" applyFont="1" applyFill="1" applyBorder="1" applyAlignment="1">
      <alignment horizontal="center" vertical="center" wrapText="1"/>
    </xf>
    <xf numFmtId="2" fontId="53" fillId="18" borderId="0" xfId="0" applyNumberFormat="1" applyFont="1" applyFill="1" applyBorder="1"/>
    <xf numFmtId="2" fontId="53" fillId="0" borderId="47" xfId="0" applyNumberFormat="1" applyFont="1" applyBorder="1"/>
    <xf numFmtId="2" fontId="53" fillId="0" borderId="0" xfId="0" applyNumberFormat="1" applyFont="1" applyBorder="1"/>
    <xf numFmtId="2" fontId="53" fillId="17" borderId="0" xfId="0" applyNumberFormat="1" applyFont="1" applyFill="1" applyBorder="1"/>
    <xf numFmtId="0" fontId="54" fillId="0" borderId="0" xfId="0" applyFont="1" applyFill="1" applyBorder="1" applyAlignment="1">
      <alignment horizontal="center" vertical="center" wrapText="1"/>
    </xf>
    <xf numFmtId="2" fontId="54" fillId="0" borderId="0" xfId="0" applyNumberFormat="1" applyFont="1" applyFill="1" applyBorder="1" applyAlignment="1">
      <alignment horizontal="center" vertical="center" wrapText="1"/>
    </xf>
    <xf numFmtId="2" fontId="54" fillId="0" borderId="4" xfId="0" applyNumberFormat="1" applyFont="1" applyFill="1" applyBorder="1" applyAlignment="1">
      <alignment horizontal="center" vertical="center" wrapText="1"/>
    </xf>
    <xf numFmtId="2" fontId="53" fillId="18" borderId="0" xfId="0" applyNumberFormat="1" applyFont="1" applyFill="1"/>
    <xf numFmtId="2" fontId="53" fillId="0" borderId="0" xfId="0" applyNumberFormat="1" applyFont="1"/>
    <xf numFmtId="2" fontId="47" fillId="21" borderId="9" xfId="0" applyNumberFormat="1" applyFont="1" applyFill="1" applyBorder="1" applyAlignment="1">
      <alignment horizontal="center" vertical="center"/>
    </xf>
    <xf numFmtId="2" fontId="48" fillId="21" borderId="6" xfId="0" applyNumberFormat="1" applyFont="1" applyFill="1" applyBorder="1" applyAlignment="1">
      <alignment horizontal="center" vertical="center"/>
    </xf>
    <xf numFmtId="165" fontId="23" fillId="11" borderId="30" xfId="0" applyNumberFormat="1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4" fontId="35" fillId="0" borderId="31" xfId="0" applyNumberFormat="1" applyFont="1" applyBorder="1" applyAlignment="1">
      <alignment vertical="center"/>
    </xf>
    <xf numFmtId="4" fontId="14" fillId="0" borderId="4" xfId="0" applyNumberFormat="1" applyFont="1" applyBorder="1" applyAlignment="1">
      <alignment vertical="center"/>
    </xf>
    <xf numFmtId="4" fontId="35" fillId="0" borderId="4" xfId="0" applyNumberFormat="1" applyFont="1" applyBorder="1" applyAlignment="1">
      <alignment vertical="center"/>
    </xf>
    <xf numFmtId="4" fontId="35" fillId="0" borderId="21" xfId="0" applyNumberFormat="1" applyFont="1" applyBorder="1" applyAlignment="1">
      <alignment vertical="center"/>
    </xf>
    <xf numFmtId="4" fontId="23" fillId="11" borderId="30" xfId="0" applyNumberFormat="1" applyFont="1" applyFill="1" applyBorder="1" applyAlignment="1">
      <alignment horizontal="center" vertical="center"/>
    </xf>
    <xf numFmtId="4" fontId="26" fillId="8" borderId="44" xfId="0" applyNumberFormat="1" applyFont="1" applyFill="1" applyBorder="1" applyAlignment="1">
      <alignment horizontal="center" vertical="center"/>
    </xf>
    <xf numFmtId="4" fontId="24" fillId="11" borderId="9" xfId="0" applyNumberFormat="1" applyFont="1" applyFill="1" applyBorder="1" applyAlignment="1">
      <alignment horizontal="center" vertical="center" wrapText="1"/>
    </xf>
    <xf numFmtId="1" fontId="26" fillId="15" borderId="18" xfId="0" applyNumberFormat="1" applyFont="1" applyFill="1" applyBorder="1" applyAlignment="1">
      <alignment horizontal="center" vertical="top" wrapText="1"/>
    </xf>
    <xf numFmtId="3" fontId="50" fillId="25" borderId="9" xfId="0" applyNumberFormat="1" applyFont="1" applyFill="1" applyBorder="1" applyAlignment="1">
      <alignment horizontal="center" vertical="center"/>
    </xf>
    <xf numFmtId="3" fontId="47" fillId="25" borderId="6" xfId="0" applyNumberFormat="1" applyFont="1" applyFill="1" applyBorder="1" applyAlignment="1">
      <alignment horizontal="center" vertical="center"/>
    </xf>
    <xf numFmtId="3" fontId="50" fillId="25" borderId="6" xfId="0" applyNumberFormat="1" applyFont="1" applyFill="1" applyBorder="1" applyAlignment="1">
      <alignment horizontal="center" vertical="center"/>
    </xf>
    <xf numFmtId="3" fontId="47" fillId="25" borderId="11" xfId="0" applyNumberFormat="1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165" fontId="22" fillId="20" borderId="6" xfId="0" applyNumberFormat="1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65" fontId="22" fillId="20" borderId="11" xfId="0" applyNumberFormat="1" applyFont="1" applyFill="1" applyBorder="1" applyAlignment="1">
      <alignment horizontal="center" vertical="center"/>
    </xf>
    <xf numFmtId="1" fontId="34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22" borderId="8" xfId="0" applyNumberFormat="1" applyFont="1" applyFill="1" applyBorder="1" applyAlignment="1">
      <alignment horizontal="center" vertical="center" wrapText="1"/>
    </xf>
    <xf numFmtId="1" fontId="34" fillId="0" borderId="20" xfId="0" applyNumberFormat="1" applyFont="1" applyBorder="1" applyAlignment="1">
      <alignment horizontal="center" vertical="center" wrapText="1"/>
    </xf>
    <xf numFmtId="166" fontId="43" fillId="12" borderId="16" xfId="0" applyNumberFormat="1" applyFont="1" applyFill="1" applyBorder="1" applyAlignment="1">
      <alignment vertical="center"/>
    </xf>
    <xf numFmtId="0" fontId="14" fillId="17" borderId="0" xfId="0" applyFont="1" applyFill="1" applyAlignment="1">
      <alignment vertical="center"/>
    </xf>
    <xf numFmtId="0" fontId="35" fillId="17" borderId="0" xfId="0" applyFont="1" applyFill="1" applyAlignment="1">
      <alignment vertical="center"/>
    </xf>
    <xf numFmtId="0" fontId="14" fillId="17" borderId="0" xfId="0" applyFont="1" applyFill="1"/>
    <xf numFmtId="0" fontId="5" fillId="17" borderId="0" xfId="0" applyFont="1" applyFill="1" applyAlignment="1">
      <alignment horizontal="right" vertical="center"/>
    </xf>
    <xf numFmtId="1" fontId="34" fillId="17" borderId="18" xfId="0" applyNumberFormat="1" applyFont="1" applyFill="1" applyBorder="1" applyAlignment="1">
      <alignment horizontal="center" vertical="center" wrapText="1"/>
    </xf>
    <xf numFmtId="4" fontId="5" fillId="17" borderId="31" xfId="0" applyNumberFormat="1" applyFont="1" applyFill="1" applyBorder="1" applyAlignment="1">
      <alignment horizontal="right" vertical="center"/>
    </xf>
    <xf numFmtId="4" fontId="14" fillId="17" borderId="0" xfId="0" applyNumberFormat="1" applyFont="1" applyFill="1" applyBorder="1" applyAlignment="1">
      <alignment vertical="center"/>
    </xf>
    <xf numFmtId="4" fontId="35" fillId="17" borderId="0" xfId="0" applyNumberFormat="1" applyFont="1" applyFill="1" applyBorder="1" applyAlignment="1">
      <alignment vertical="center"/>
    </xf>
    <xf numFmtId="165" fontId="57" fillId="10" borderId="30" xfId="0" applyNumberFormat="1" applyFont="1" applyFill="1" applyBorder="1" applyAlignment="1">
      <alignment horizontal="center" vertical="center"/>
    </xf>
    <xf numFmtId="4" fontId="57" fillId="10" borderId="3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4" fontId="58" fillId="0" borderId="0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4" fontId="36" fillId="0" borderId="31" xfId="0" applyNumberFormat="1" applyFont="1" applyBorder="1" applyAlignment="1">
      <alignment vertical="center"/>
    </xf>
    <xf numFmtId="0" fontId="58" fillId="0" borderId="4" xfId="0" applyFont="1" applyBorder="1" applyAlignment="1">
      <alignment vertical="center"/>
    </xf>
    <xf numFmtId="4" fontId="58" fillId="0" borderId="4" xfId="0" applyNumberFormat="1" applyFont="1" applyBorder="1" applyAlignment="1">
      <alignment vertical="center"/>
    </xf>
    <xf numFmtId="4" fontId="36" fillId="0" borderId="4" xfId="0" applyNumberFormat="1" applyFont="1" applyBorder="1" applyAlignment="1">
      <alignment vertical="center"/>
    </xf>
    <xf numFmtId="4" fontId="36" fillId="0" borderId="21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4" fontId="60" fillId="10" borderId="30" xfId="0" applyNumberFormat="1" applyFont="1" applyFill="1" applyBorder="1" applyAlignment="1">
      <alignment horizontal="left" vertical="center"/>
    </xf>
    <xf numFmtId="0" fontId="33" fillId="17" borderId="0" xfId="0" applyFont="1" applyFill="1" applyAlignment="1">
      <alignment vertical="center"/>
    </xf>
    <xf numFmtId="4" fontId="61" fillId="17" borderId="30" xfId="0" applyNumberFormat="1" applyFont="1" applyFill="1" applyBorder="1" applyAlignment="1">
      <alignment horizontal="left" vertical="center"/>
    </xf>
    <xf numFmtId="4" fontId="59" fillId="10" borderId="3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4" fontId="39" fillId="17" borderId="30" xfId="0" applyNumberFormat="1" applyFont="1" applyFill="1" applyBorder="1" applyAlignment="1">
      <alignment horizontal="center" vertical="center"/>
    </xf>
    <xf numFmtId="4" fontId="39" fillId="17" borderId="31" xfId="0" applyNumberFormat="1" applyFont="1" applyFill="1" applyBorder="1" applyAlignment="1">
      <alignment horizontal="right" vertical="center"/>
    </xf>
    <xf numFmtId="4" fontId="55" fillId="17" borderId="44" xfId="0" applyNumberFormat="1" applyFont="1" applyFill="1" applyBorder="1" applyAlignment="1">
      <alignment horizontal="center" vertical="center"/>
    </xf>
    <xf numFmtId="4" fontId="39" fillId="0" borderId="31" xfId="0" applyNumberFormat="1" applyFont="1" applyBorder="1" applyAlignment="1">
      <alignment vertical="center"/>
    </xf>
    <xf numFmtId="4" fontId="39" fillId="0" borderId="21" xfId="0" applyNumberFormat="1" applyFont="1" applyBorder="1" applyAlignment="1">
      <alignment vertical="center"/>
    </xf>
    <xf numFmtId="4" fontId="62" fillId="11" borderId="9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4" fontId="21" fillId="8" borderId="11" xfId="0" applyNumberFormat="1" applyFont="1" applyFill="1" applyBorder="1" applyAlignment="1">
      <alignment horizontal="center" vertical="center"/>
    </xf>
    <xf numFmtId="4" fontId="3" fillId="22" borderId="35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24" fillId="11" borderId="11" xfId="0" applyNumberFormat="1" applyFont="1" applyFill="1" applyBorder="1" applyAlignment="1">
      <alignment horizontal="center" vertical="center" wrapText="1"/>
    </xf>
    <xf numFmtId="2" fontId="48" fillId="21" borderId="11" xfId="0" applyNumberFormat="1" applyFont="1" applyFill="1" applyBorder="1" applyAlignment="1">
      <alignment horizontal="center" vertical="center" wrapText="1"/>
    </xf>
    <xf numFmtId="2" fontId="24" fillId="11" borderId="35" xfId="0" applyNumberFormat="1" applyFont="1" applyFill="1" applyBorder="1" applyAlignment="1">
      <alignment horizontal="center" vertical="center" wrapText="1"/>
    </xf>
    <xf numFmtId="165" fontId="34" fillId="10" borderId="6" xfId="0" applyNumberFormat="1" applyFont="1" applyFill="1" applyBorder="1" applyAlignment="1">
      <alignment horizontal="center" vertical="center"/>
    </xf>
    <xf numFmtId="4" fontId="34" fillId="10" borderId="6" xfId="0" applyNumberFormat="1" applyFont="1" applyFill="1" applyBorder="1" applyAlignment="1">
      <alignment horizontal="center" vertical="center"/>
    </xf>
    <xf numFmtId="4" fontId="63" fillId="21" borderId="6" xfId="0" applyNumberFormat="1" applyFont="1" applyFill="1" applyBorder="1" applyAlignment="1">
      <alignment horizontal="center" vertical="center"/>
    </xf>
    <xf numFmtId="165" fontId="23" fillId="10" borderId="9" xfId="0" applyNumberFormat="1" applyFont="1" applyFill="1" applyBorder="1" applyAlignment="1">
      <alignment horizontal="center" vertical="center"/>
    </xf>
    <xf numFmtId="4" fontId="23" fillId="10" borderId="9" xfId="0" applyNumberFormat="1" applyFont="1" applyFill="1" applyBorder="1" applyAlignment="1">
      <alignment horizontal="center" vertical="center"/>
    </xf>
    <xf numFmtId="165" fontId="34" fillId="10" borderId="11" xfId="0" applyNumberFormat="1" applyFont="1" applyFill="1" applyBorder="1" applyAlignment="1">
      <alignment horizontal="center" vertical="center"/>
    </xf>
    <xf numFmtId="4" fontId="34" fillId="10" borderId="11" xfId="0" applyNumberFormat="1" applyFont="1" applyFill="1" applyBorder="1" applyAlignment="1">
      <alignment horizontal="center" vertical="center"/>
    </xf>
    <xf numFmtId="4" fontId="63" fillId="21" borderId="11" xfId="0" applyNumberFormat="1" applyFont="1" applyFill="1" applyBorder="1" applyAlignment="1">
      <alignment horizontal="center" vertical="center"/>
    </xf>
    <xf numFmtId="2" fontId="24" fillId="8" borderId="11" xfId="0" applyNumberFormat="1" applyFont="1" applyFill="1" applyBorder="1" applyAlignment="1">
      <alignment horizontal="center" vertical="center"/>
    </xf>
    <xf numFmtId="2" fontId="48" fillId="21" borderId="11" xfId="0" applyNumberFormat="1" applyFont="1" applyFill="1" applyBorder="1" applyAlignment="1">
      <alignment horizontal="center" vertical="center"/>
    </xf>
    <xf numFmtId="2" fontId="24" fillId="8" borderId="35" xfId="0" applyNumberFormat="1" applyFont="1" applyFill="1" applyBorder="1" applyAlignment="1">
      <alignment horizontal="center" vertical="center"/>
    </xf>
    <xf numFmtId="0" fontId="39" fillId="17" borderId="0" xfId="0" applyFont="1" applyFill="1" applyAlignment="1">
      <alignment horizontal="right" vertical="center"/>
    </xf>
    <xf numFmtId="0" fontId="39" fillId="0" borderId="0" xfId="0" applyFont="1" applyAlignment="1">
      <alignment horizontal="right" vertical="center"/>
    </xf>
    <xf numFmtId="4" fontId="63" fillId="21" borderId="5" xfId="0" applyNumberFormat="1" applyFont="1" applyFill="1" applyBorder="1" applyAlignment="1">
      <alignment horizontal="center" vertical="center"/>
    </xf>
    <xf numFmtId="4" fontId="63" fillId="21" borderId="34" xfId="0" applyNumberFormat="1" applyFont="1" applyFill="1" applyBorder="1" applyAlignment="1">
      <alignment horizontal="center" vertical="center"/>
    </xf>
    <xf numFmtId="4" fontId="23" fillId="10" borderId="48" xfId="0" applyNumberFormat="1" applyFont="1" applyFill="1" applyBorder="1" applyAlignment="1">
      <alignment horizontal="center" vertical="center"/>
    </xf>
    <xf numFmtId="4" fontId="34" fillId="10" borderId="50" xfId="0" applyNumberFormat="1" applyFont="1" applyFill="1" applyBorder="1" applyAlignment="1">
      <alignment horizontal="center" vertical="center"/>
    </xf>
    <xf numFmtId="4" fontId="34" fillId="10" borderId="5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15" borderId="29" xfId="0" applyNumberFormat="1" applyFont="1" applyFill="1" applyBorder="1" applyAlignment="1">
      <alignment horizontal="center" vertical="center" wrapText="1"/>
    </xf>
    <xf numFmtId="1" fontId="7" fillId="15" borderId="29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27" fillId="21" borderId="6" xfId="0" applyNumberFormat="1" applyFont="1" applyFill="1" applyBorder="1" applyAlignment="1">
      <alignment horizontal="center" vertical="center"/>
    </xf>
    <xf numFmtId="4" fontId="27" fillId="21" borderId="6" xfId="0" applyNumberFormat="1" applyFont="1" applyFill="1" applyBorder="1" applyAlignment="1">
      <alignment horizontal="center" vertical="center"/>
    </xf>
    <xf numFmtId="1" fontId="27" fillId="21" borderId="5" xfId="0" applyNumberFormat="1" applyFont="1" applyFill="1" applyBorder="1" applyAlignment="1">
      <alignment horizontal="center" vertical="center"/>
    </xf>
    <xf numFmtId="1" fontId="27" fillId="21" borderId="8" xfId="0" applyNumberFormat="1" applyFont="1" applyFill="1" applyBorder="1" applyAlignment="1">
      <alignment horizontal="center" vertical="center"/>
    </xf>
    <xf numFmtId="4" fontId="27" fillId="21" borderId="5" xfId="0" applyNumberFormat="1" applyFont="1" applyFill="1" applyBorder="1" applyAlignment="1">
      <alignment horizontal="center" vertical="center"/>
    </xf>
    <xf numFmtId="4" fontId="27" fillId="21" borderId="8" xfId="0" applyNumberFormat="1" applyFont="1" applyFill="1" applyBorder="1" applyAlignment="1">
      <alignment horizontal="center" vertical="center"/>
    </xf>
    <xf numFmtId="4" fontId="63" fillId="21" borderId="8" xfId="0" applyNumberFormat="1" applyFont="1" applyFill="1" applyBorder="1" applyAlignment="1">
      <alignment horizontal="center" vertical="center"/>
    </xf>
    <xf numFmtId="4" fontId="63" fillId="21" borderId="35" xfId="0" applyNumberFormat="1" applyFont="1" applyFill="1" applyBorder="1" applyAlignment="1">
      <alignment horizontal="center" vertical="center"/>
    </xf>
    <xf numFmtId="2" fontId="3" fillId="23" borderId="6" xfId="0" applyNumberFormat="1" applyFont="1" applyFill="1" applyBorder="1" applyAlignment="1">
      <alignment horizontal="center" vertical="center"/>
    </xf>
    <xf numFmtId="2" fontId="7" fillId="23" borderId="1" xfId="0" applyNumberFormat="1" applyFont="1" applyFill="1" applyBorder="1" applyAlignment="1">
      <alignment horizontal="center" vertical="center"/>
    </xf>
    <xf numFmtId="49" fontId="12" fillId="2" borderId="28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65" fillId="20" borderId="9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65" fillId="20" borderId="6" xfId="0" applyFont="1" applyFill="1" applyBorder="1" applyAlignment="1">
      <alignment vertical="center" wrapText="1"/>
    </xf>
    <xf numFmtId="2" fontId="3" fillId="26" borderId="6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7" fillId="26" borderId="1" xfId="0" applyNumberFormat="1" applyFont="1" applyFill="1" applyBorder="1" applyAlignment="1">
      <alignment horizontal="center" vertical="center" wrapText="1"/>
    </xf>
    <xf numFmtId="2" fontId="7" fillId="26" borderId="11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2" fontId="7" fillId="26" borderId="6" xfId="0" applyNumberFormat="1" applyFont="1" applyFill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23" borderId="6" xfId="0" applyNumberFormat="1" applyFont="1" applyFill="1" applyBorder="1" applyAlignment="1">
      <alignment horizontal="center" vertical="center"/>
    </xf>
    <xf numFmtId="2" fontId="3" fillId="26" borderId="1" xfId="0" applyNumberFormat="1" applyFont="1" applyFill="1" applyBorder="1" applyAlignment="1">
      <alignment horizontal="center" vertical="center" wrapText="1"/>
    </xf>
    <xf numFmtId="4" fontId="3" fillId="23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4" fontId="22" fillId="23" borderId="6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/>
    </xf>
    <xf numFmtId="4" fontId="24" fillId="0" borderId="8" xfId="0" applyNumberFormat="1" applyFont="1" applyFill="1" applyBorder="1" applyAlignment="1">
      <alignment horizontal="center" wrapText="1"/>
    </xf>
    <xf numFmtId="0" fontId="2" fillId="12" borderId="6" xfId="0" applyFont="1" applyFill="1" applyBorder="1" applyAlignment="1">
      <alignment horizontal="center" vertical="center"/>
    </xf>
    <xf numFmtId="4" fontId="7" fillId="8" borderId="1" xfId="0" applyNumberFormat="1" applyFont="1" applyFill="1" applyBorder="1" applyAlignment="1">
      <alignment horizontal="center" vertical="center"/>
    </xf>
    <xf numFmtId="4" fontId="22" fillId="8" borderId="6" xfId="0" applyNumberFormat="1" applyFont="1" applyFill="1" applyBorder="1" applyAlignment="1">
      <alignment horizontal="center" vertical="center" wrapText="1"/>
    </xf>
    <xf numFmtId="4" fontId="3" fillId="9" borderId="6" xfId="0" applyNumberFormat="1" applyFont="1" applyFill="1" applyBorder="1" applyAlignment="1">
      <alignment horizontal="center" vertical="center" wrapText="1"/>
    </xf>
    <xf numFmtId="4" fontId="3" fillId="8" borderId="6" xfId="0" applyNumberFormat="1" applyFont="1" applyFill="1" applyBorder="1" applyAlignment="1">
      <alignment horizontal="center" vertical="center"/>
    </xf>
    <xf numFmtId="4" fontId="22" fillId="8" borderId="8" xfId="0" applyNumberFormat="1" applyFont="1" applyFill="1" applyBorder="1" applyAlignment="1">
      <alignment horizontal="center" vertical="center" wrapText="1"/>
    </xf>
    <xf numFmtId="4" fontId="24" fillId="21" borderId="8" xfId="0" applyNumberFormat="1" applyFont="1" applyFill="1" applyBorder="1" applyAlignment="1">
      <alignment horizontal="center" vertical="center" wrapText="1"/>
    </xf>
    <xf numFmtId="2" fontId="7" fillId="23" borderId="6" xfId="0" applyNumberFormat="1" applyFont="1" applyFill="1" applyBorder="1" applyAlignment="1">
      <alignment horizontal="center"/>
    </xf>
    <xf numFmtId="4" fontId="7" fillId="23" borderId="6" xfId="0" applyNumberFormat="1" applyFont="1" applyFill="1" applyBorder="1" applyAlignment="1">
      <alignment horizontal="center" vertical="center"/>
    </xf>
    <xf numFmtId="2" fontId="24" fillId="21" borderId="6" xfId="0" applyNumberFormat="1" applyFont="1" applyFill="1" applyBorder="1" applyAlignment="1">
      <alignment horizontal="center" vertical="center" wrapText="1"/>
    </xf>
    <xf numFmtId="4" fontId="24" fillId="3" borderId="8" xfId="0" applyNumberFormat="1" applyFont="1" applyFill="1" applyBorder="1" applyAlignment="1">
      <alignment horizontal="center" vertical="center" wrapText="1"/>
    </xf>
    <xf numFmtId="4" fontId="24" fillId="3" borderId="3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19" borderId="0" xfId="0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67" fillId="0" borderId="0" xfId="0" applyFont="1" applyAlignment="1">
      <alignment vertical="center"/>
    </xf>
    <xf numFmtId="0" fontId="67" fillId="0" borderId="0" xfId="0" applyFont="1"/>
    <xf numFmtId="1" fontId="26" fillId="21" borderId="5" xfId="0" applyNumberFormat="1" applyFont="1" applyFill="1" applyBorder="1" applyAlignment="1">
      <alignment horizontal="center" vertical="center"/>
    </xf>
    <xf numFmtId="1" fontId="26" fillId="21" borderId="6" xfId="0" applyNumberFormat="1" applyFont="1" applyFill="1" applyBorder="1" applyAlignment="1">
      <alignment horizontal="center" vertical="center"/>
    </xf>
    <xf numFmtId="1" fontId="26" fillId="21" borderId="8" xfId="0" applyNumberFormat="1" applyFont="1" applyFill="1" applyBorder="1" applyAlignment="1">
      <alignment horizontal="center" vertical="center"/>
    </xf>
    <xf numFmtId="165" fontId="26" fillId="10" borderId="9" xfId="0" applyNumberFormat="1" applyFont="1" applyFill="1" applyBorder="1" applyAlignment="1">
      <alignment horizontal="center" vertical="center"/>
    </xf>
    <xf numFmtId="4" fontId="26" fillId="10" borderId="9" xfId="0" applyNumberFormat="1" applyFont="1" applyFill="1" applyBorder="1" applyAlignment="1">
      <alignment horizontal="center" vertical="center"/>
    </xf>
    <xf numFmtId="4" fontId="26" fillId="21" borderId="5" xfId="0" applyNumberFormat="1" applyFont="1" applyFill="1" applyBorder="1" applyAlignment="1">
      <alignment horizontal="center" vertical="center"/>
    </xf>
    <xf numFmtId="4" fontId="26" fillId="21" borderId="6" xfId="0" applyNumberFormat="1" applyFont="1" applyFill="1" applyBorder="1" applyAlignment="1">
      <alignment horizontal="center" vertical="center"/>
    </xf>
    <xf numFmtId="4" fontId="26" fillId="21" borderId="8" xfId="0" applyNumberFormat="1" applyFont="1" applyFill="1" applyBorder="1" applyAlignment="1">
      <alignment horizontal="center" vertical="center"/>
    </xf>
    <xf numFmtId="4" fontId="26" fillId="10" borderId="48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0" xfId="0" applyFont="1"/>
    <xf numFmtId="165" fontId="71" fillId="10" borderId="6" xfId="0" applyNumberFormat="1" applyFont="1" applyFill="1" applyBorder="1" applyAlignment="1">
      <alignment horizontal="center" vertical="center"/>
    </xf>
    <xf numFmtId="4" fontId="71" fillId="10" borderId="6" xfId="0" applyNumberFormat="1" applyFont="1" applyFill="1" applyBorder="1" applyAlignment="1">
      <alignment horizontal="center" vertical="center"/>
    </xf>
    <xf numFmtId="4" fontId="71" fillId="21" borderId="5" xfId="0" applyNumberFormat="1" applyFont="1" applyFill="1" applyBorder="1" applyAlignment="1">
      <alignment horizontal="center" vertical="center"/>
    </xf>
    <xf numFmtId="4" fontId="71" fillId="21" borderId="6" xfId="0" applyNumberFormat="1" applyFont="1" applyFill="1" applyBorder="1" applyAlignment="1">
      <alignment horizontal="center" vertical="center"/>
    </xf>
    <xf numFmtId="4" fontId="71" fillId="21" borderId="8" xfId="0" applyNumberFormat="1" applyFont="1" applyFill="1" applyBorder="1" applyAlignment="1">
      <alignment horizontal="center" vertical="center"/>
    </xf>
    <xf numFmtId="4" fontId="71" fillId="10" borderId="50" xfId="0" applyNumberFormat="1" applyFont="1" applyFill="1" applyBorder="1" applyAlignment="1">
      <alignment horizontal="center" vertical="center"/>
    </xf>
    <xf numFmtId="165" fontId="71" fillId="10" borderId="11" xfId="0" applyNumberFormat="1" applyFont="1" applyFill="1" applyBorder="1" applyAlignment="1">
      <alignment horizontal="center" vertical="center"/>
    </xf>
    <xf numFmtId="4" fontId="71" fillId="10" borderId="11" xfId="0" applyNumberFormat="1" applyFont="1" applyFill="1" applyBorder="1" applyAlignment="1">
      <alignment horizontal="center" vertical="center"/>
    </xf>
    <xf numFmtId="4" fontId="71" fillId="21" borderId="34" xfId="0" applyNumberFormat="1" applyFont="1" applyFill="1" applyBorder="1" applyAlignment="1">
      <alignment horizontal="center" vertical="center"/>
    </xf>
    <xf numFmtId="4" fontId="71" fillId="21" borderId="11" xfId="0" applyNumberFormat="1" applyFont="1" applyFill="1" applyBorder="1" applyAlignment="1">
      <alignment horizontal="center" vertical="center"/>
    </xf>
    <xf numFmtId="4" fontId="71" fillId="21" borderId="35" xfId="0" applyNumberFormat="1" applyFont="1" applyFill="1" applyBorder="1" applyAlignment="1">
      <alignment horizontal="center" vertical="center"/>
    </xf>
    <xf numFmtId="4" fontId="71" fillId="10" borderId="5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7" fillId="21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/>
    </xf>
    <xf numFmtId="0" fontId="70" fillId="0" borderId="0" xfId="0" applyFont="1" applyFill="1"/>
    <xf numFmtId="165" fontId="7" fillId="11" borderId="2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/>
    </xf>
    <xf numFmtId="0" fontId="67" fillId="0" borderId="0" xfId="0" applyFont="1" applyFill="1"/>
    <xf numFmtId="0" fontId="67" fillId="0" borderId="0" xfId="0" applyFont="1" applyFill="1" applyAlignment="1">
      <alignment horizontal="left"/>
    </xf>
    <xf numFmtId="4" fontId="3" fillId="24" borderId="6" xfId="0" applyNumberFormat="1" applyFont="1" applyFill="1" applyBorder="1" applyAlignment="1">
      <alignment horizontal="center" vertical="center" wrapText="1"/>
    </xf>
    <xf numFmtId="2" fontId="3" fillId="23" borderId="1" xfId="0" applyNumberFormat="1" applyFont="1" applyFill="1" applyBorder="1" applyAlignment="1">
      <alignment horizontal="center" vertical="center"/>
    </xf>
    <xf numFmtId="4" fontId="3" fillId="0" borderId="52" xfId="0" applyNumberFormat="1" applyFont="1" applyFill="1" applyBorder="1" applyAlignment="1">
      <alignment horizontal="center" vertical="center"/>
    </xf>
    <xf numFmtId="2" fontId="3" fillId="23" borderId="6" xfId="0" applyNumberFormat="1" applyFont="1" applyFill="1" applyBorder="1" applyAlignment="1">
      <alignment horizontal="center" vertical="center" wrapText="1"/>
    </xf>
    <xf numFmtId="2" fontId="7" fillId="23" borderId="6" xfId="0" applyNumberFormat="1" applyFont="1" applyFill="1" applyBorder="1" applyAlignment="1">
      <alignment horizontal="center" vertical="center" wrapText="1"/>
    </xf>
    <xf numFmtId="165" fontId="7" fillId="8" borderId="6" xfId="0" applyNumberFormat="1" applyFont="1" applyFill="1" applyBorder="1" applyAlignment="1">
      <alignment horizontal="center" vertical="center"/>
    </xf>
    <xf numFmtId="4" fontId="22" fillId="21" borderId="6" xfId="0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4" fontId="21" fillId="21" borderId="6" xfId="0" applyNumberFormat="1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 wrapText="1"/>
    </xf>
    <xf numFmtId="3" fontId="38" fillId="25" borderId="9" xfId="0" applyNumberFormat="1" applyFont="1" applyFill="1" applyBorder="1" applyAlignment="1">
      <alignment horizontal="center" vertical="center"/>
    </xf>
    <xf numFmtId="3" fontId="22" fillId="25" borderId="6" xfId="0" applyNumberFormat="1" applyFont="1" applyFill="1" applyBorder="1" applyAlignment="1">
      <alignment horizontal="center" vertical="center"/>
    </xf>
    <xf numFmtId="3" fontId="38" fillId="25" borderId="6" xfId="0" applyNumberFormat="1" applyFont="1" applyFill="1" applyBorder="1" applyAlignment="1">
      <alignment horizontal="center" vertical="center"/>
    </xf>
    <xf numFmtId="3" fontId="22" fillId="25" borderId="11" xfId="0" applyNumberFormat="1" applyFont="1" applyFill="1" applyBorder="1" applyAlignment="1">
      <alignment horizontal="center" vertical="center"/>
    </xf>
    <xf numFmtId="2" fontId="3" fillId="23" borderId="6" xfId="0" applyNumberFormat="1" applyFont="1" applyFill="1" applyBorder="1" applyAlignment="1">
      <alignment horizontal="center"/>
    </xf>
    <xf numFmtId="4" fontId="3" fillId="22" borderId="6" xfId="0" applyNumberFormat="1" applyFont="1" applyFill="1" applyBorder="1" applyAlignment="1">
      <alignment horizontal="center" vertical="center" wrapText="1"/>
    </xf>
    <xf numFmtId="4" fontId="3" fillId="22" borderId="11" xfId="0" applyNumberFormat="1" applyFont="1" applyFill="1" applyBorder="1" applyAlignment="1">
      <alignment horizontal="center" vertical="center" wrapText="1"/>
    </xf>
    <xf numFmtId="0" fontId="70" fillId="0" borderId="28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31" xfId="0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" fontId="22" fillId="21" borderId="9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4" fillId="0" borderId="0" xfId="0" applyFont="1"/>
    <xf numFmtId="0" fontId="2" fillId="12" borderId="42" xfId="0" applyFont="1" applyFill="1" applyBorder="1" applyAlignment="1">
      <alignment horizontal="center" vertical="center"/>
    </xf>
    <xf numFmtId="0" fontId="72" fillId="0" borderId="0" xfId="0" applyFont="1"/>
    <xf numFmtId="0" fontId="7" fillId="2" borderId="1" xfId="0" applyFont="1" applyFill="1" applyBorder="1" applyAlignment="1">
      <alignment horizontal="center" vertical="center" wrapText="1"/>
    </xf>
    <xf numFmtId="4" fontId="21" fillId="0" borderId="6" xfId="0" applyNumberFormat="1" applyFont="1" applyBorder="1" applyAlignment="1">
      <alignment vertical="center"/>
    </xf>
    <xf numFmtId="4" fontId="21" fillId="0" borderId="8" xfId="0" applyNumberFormat="1" applyFont="1" applyBorder="1" applyAlignment="1">
      <alignment vertical="center"/>
    </xf>
    <xf numFmtId="0" fontId="2" fillId="12" borderId="5" xfId="0" applyFont="1" applyFill="1" applyBorder="1" applyAlignment="1">
      <alignment horizontal="center" vertical="center"/>
    </xf>
    <xf numFmtId="165" fontId="7" fillId="0" borderId="52" xfId="0" applyNumberFormat="1" applyFont="1" applyFill="1" applyBorder="1" applyAlignment="1">
      <alignment horizontal="center" vertical="center"/>
    </xf>
    <xf numFmtId="4" fontId="3" fillId="21" borderId="6" xfId="0" applyNumberFormat="1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64" fontId="21" fillId="0" borderId="11" xfId="0" applyNumberFormat="1" applyFont="1" applyBorder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35" xfId="0" applyNumberFormat="1" applyFont="1" applyBorder="1" applyAlignment="1">
      <alignment vertical="center"/>
    </xf>
    <xf numFmtId="165" fontId="7" fillId="23" borderId="6" xfId="0" applyNumberFormat="1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vertical="center"/>
    </xf>
    <xf numFmtId="4" fontId="21" fillId="8" borderId="6" xfId="0" applyNumberFormat="1" applyFont="1" applyFill="1" applyBorder="1" applyAlignment="1">
      <alignment vertical="center"/>
    </xf>
    <xf numFmtId="4" fontId="3" fillId="23" borderId="1" xfId="0" applyNumberFormat="1" applyFont="1" applyFill="1" applyBorder="1" applyAlignment="1">
      <alignment horizontal="center" vertical="center"/>
    </xf>
    <xf numFmtId="2" fontId="7" fillId="23" borderId="11" xfId="0" applyNumberFormat="1" applyFont="1" applyFill="1" applyBorder="1" applyAlignment="1">
      <alignment horizontal="center" vertical="center" wrapText="1"/>
    </xf>
    <xf numFmtId="2" fontId="7" fillId="23" borderId="1" xfId="0" applyNumberFormat="1" applyFont="1" applyFill="1" applyBorder="1" applyAlignment="1">
      <alignment horizontal="center" vertical="center" wrapText="1"/>
    </xf>
    <xf numFmtId="2" fontId="3" fillId="23" borderId="7" xfId="0" applyNumberFormat="1" applyFont="1" applyFill="1" applyBorder="1" applyAlignment="1">
      <alignment horizontal="center" vertical="center"/>
    </xf>
    <xf numFmtId="2" fontId="3" fillId="24" borderId="6" xfId="0" applyNumberFormat="1" applyFont="1" applyFill="1" applyBorder="1" applyAlignment="1">
      <alignment horizontal="center" vertical="center" wrapText="1"/>
    </xf>
    <xf numFmtId="2" fontId="7" fillId="23" borderId="38" xfId="0" applyNumberFormat="1" applyFont="1" applyFill="1" applyBorder="1" applyAlignment="1">
      <alignment horizontal="center" vertical="center"/>
    </xf>
    <xf numFmtId="2" fontId="7" fillId="23" borderId="14" xfId="0" applyNumberFormat="1" applyFont="1" applyFill="1" applyBorder="1" applyAlignment="1">
      <alignment horizontal="center" vertical="center"/>
    </xf>
    <xf numFmtId="2" fontId="7" fillId="23" borderId="7" xfId="0" applyNumberFormat="1" applyFont="1" applyFill="1" applyBorder="1" applyAlignment="1">
      <alignment horizontal="center" vertical="center"/>
    </xf>
    <xf numFmtId="2" fontId="7" fillId="23" borderId="11" xfId="0" applyNumberFormat="1" applyFont="1" applyFill="1" applyBorder="1" applyAlignment="1">
      <alignment horizontal="center" vertical="center"/>
    </xf>
    <xf numFmtId="2" fontId="3" fillId="23" borderId="1" xfId="0" applyNumberFormat="1" applyFont="1" applyFill="1" applyBorder="1" applyAlignment="1">
      <alignment horizontal="center" vertical="center" wrapText="1"/>
    </xf>
    <xf numFmtId="4" fontId="22" fillId="21" borderId="6" xfId="0" applyNumberFormat="1" applyFont="1" applyFill="1" applyBorder="1" applyAlignment="1">
      <alignment horizontal="center" vertical="center"/>
    </xf>
    <xf numFmtId="2" fontId="21" fillId="0" borderId="0" xfId="0" applyNumberFormat="1" applyFont="1" applyAlignment="1">
      <alignment vertical="center"/>
    </xf>
    <xf numFmtId="2" fontId="68" fillId="0" borderId="0" xfId="0" applyNumberFormat="1" applyFont="1" applyAlignment="1">
      <alignment vertical="center"/>
    </xf>
    <xf numFmtId="49" fontId="12" fillId="2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4" fontId="67" fillId="0" borderId="14" xfId="0" applyNumberFormat="1" applyFont="1" applyBorder="1" applyAlignment="1">
      <alignment horizontal="center" vertical="center" wrapText="1"/>
    </xf>
    <xf numFmtId="4" fontId="67" fillId="0" borderId="7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" fontId="3" fillId="0" borderId="1" xfId="0" applyNumberFormat="1" applyFont="1" applyBorder="1" applyAlignment="1">
      <alignment horizontal="left" wrapText="1"/>
    </xf>
    <xf numFmtId="4" fontId="3" fillId="0" borderId="14" xfId="0" applyNumberFormat="1" applyFont="1" applyBorder="1" applyAlignment="1">
      <alignment horizontal="left" wrapText="1"/>
    </xf>
    <xf numFmtId="4" fontId="3" fillId="0" borderId="7" xfId="0" applyNumberFormat="1" applyFont="1" applyBorder="1" applyAlignment="1">
      <alignment horizontal="left" wrapText="1"/>
    </xf>
    <xf numFmtId="4" fontId="67" fillId="0" borderId="1" xfId="0" applyNumberFormat="1" applyFont="1" applyBorder="1" applyAlignment="1">
      <alignment horizontal="center" vertical="center" wrapText="1"/>
    </xf>
    <xf numFmtId="4" fontId="67" fillId="0" borderId="14" xfId="0" applyNumberFormat="1" applyFont="1" applyBorder="1" applyAlignment="1">
      <alignment horizontal="center" vertical="center" wrapText="1"/>
    </xf>
    <xf numFmtId="4" fontId="67" fillId="0" borderId="7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67" fillId="8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27" borderId="2" xfId="0" applyFont="1" applyFill="1" applyBorder="1" applyAlignment="1">
      <alignment horizontal="center" vertical="center" wrapText="1"/>
    </xf>
    <xf numFmtId="0" fontId="67" fillId="28" borderId="18" xfId="0" applyFont="1" applyFill="1" applyBorder="1" applyAlignment="1">
      <alignment vertical="center" wrapText="1"/>
    </xf>
    <xf numFmtId="0" fontId="67" fillId="28" borderId="20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7" fillId="6" borderId="13" xfId="0" applyNumberFormat="1" applyFont="1" applyFill="1" applyBorder="1" applyAlignment="1">
      <alignment horizontal="center" vertical="center"/>
    </xf>
    <xf numFmtId="165" fontId="7" fillId="6" borderId="2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165" fontId="7" fillId="6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4" fontId="26" fillId="10" borderId="29" xfId="0" applyNumberFormat="1" applyFont="1" applyFill="1" applyBorder="1" applyAlignment="1">
      <alignment horizontal="center" vertical="center"/>
    </xf>
    <xf numFmtId="4" fontId="67" fillId="0" borderId="0" xfId="0" applyNumberFormat="1" applyFont="1" applyBorder="1" applyAlignment="1">
      <alignment horizontal="center" vertical="center"/>
    </xf>
    <xf numFmtId="4" fontId="67" fillId="0" borderId="4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49" fontId="7" fillId="10" borderId="36" xfId="0" applyNumberFormat="1" applyFont="1" applyFill="1" applyBorder="1" applyAlignment="1">
      <alignment horizontal="center" vertical="center"/>
    </xf>
    <xf numFmtId="0" fontId="22" fillId="10" borderId="16" xfId="0" applyFont="1" applyFill="1" applyBorder="1" applyAlignment="1">
      <alignment horizontal="center" vertical="center" wrapText="1"/>
    </xf>
    <xf numFmtId="0" fontId="22" fillId="10" borderId="22" xfId="0" applyFont="1" applyFill="1" applyBorder="1" applyAlignment="1">
      <alignment horizontal="center" vertical="center" wrapText="1"/>
    </xf>
    <xf numFmtId="0" fontId="22" fillId="10" borderId="17" xfId="0" applyFont="1" applyFill="1" applyBorder="1" applyAlignment="1">
      <alignment horizontal="center" vertical="center" wrapText="1"/>
    </xf>
    <xf numFmtId="165" fontId="7" fillId="10" borderId="27" xfId="0" applyNumberFormat="1" applyFont="1" applyFill="1" applyBorder="1" applyAlignment="1">
      <alignment horizontal="center" vertical="center"/>
    </xf>
    <xf numFmtId="165" fontId="7" fillId="10" borderId="28" xfId="0" applyNumberFormat="1" applyFont="1" applyFill="1" applyBorder="1" applyAlignment="1">
      <alignment horizontal="center" vertical="center"/>
    </xf>
    <xf numFmtId="165" fontId="7" fillId="10" borderId="36" xfId="0" applyNumberFormat="1" applyFont="1" applyFill="1" applyBorder="1" applyAlignment="1">
      <alignment horizontal="center" vertical="center"/>
    </xf>
    <xf numFmtId="165" fontId="7" fillId="11" borderId="9" xfId="0" applyNumberFormat="1" applyFont="1" applyFill="1" applyBorder="1" applyAlignment="1">
      <alignment horizontal="center" vertical="center"/>
    </xf>
    <xf numFmtId="165" fontId="7" fillId="11" borderId="6" xfId="0" applyNumberFormat="1" applyFont="1" applyFill="1" applyBorder="1" applyAlignment="1">
      <alignment horizontal="center" vertical="center"/>
    </xf>
    <xf numFmtId="165" fontId="7" fillId="11" borderId="11" xfId="0" applyNumberFormat="1" applyFont="1" applyFill="1" applyBorder="1" applyAlignment="1">
      <alignment horizontal="center" vertical="center"/>
    </xf>
    <xf numFmtId="49" fontId="10" fillId="11" borderId="32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4" xfId="0" applyNumberFormat="1" applyFont="1" applyFill="1" applyBorder="1" applyAlignment="1">
      <alignment horizontal="center" vertical="center"/>
    </xf>
    <xf numFmtId="0" fontId="8" fillId="11" borderId="23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8" fillId="11" borderId="23" xfId="0" applyNumberFormat="1" applyFont="1" applyFill="1" applyBorder="1" applyAlignment="1">
      <alignment horizontal="center" vertical="center" wrapText="1"/>
    </xf>
    <xf numFmtId="2" fontId="67" fillId="0" borderId="14" xfId="0" applyNumberFormat="1" applyFont="1" applyBorder="1" applyAlignment="1">
      <alignment horizontal="center" vertical="center" wrapText="1"/>
    </xf>
    <xf numFmtId="2" fontId="67" fillId="0" borderId="38" xfId="0" applyNumberFormat="1" applyFont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wrapText="1"/>
    </xf>
    <xf numFmtId="0" fontId="64" fillId="0" borderId="6" xfId="0" applyFont="1" applyBorder="1" applyAlignment="1">
      <alignment wrapText="1"/>
    </xf>
    <xf numFmtId="165" fontId="7" fillId="6" borderId="25" xfId="0" applyNumberFormat="1" applyFont="1" applyFill="1" applyBorder="1" applyAlignment="1">
      <alignment horizontal="center" vertical="center"/>
    </xf>
    <xf numFmtId="165" fontId="7" fillId="6" borderId="53" xfId="0" applyNumberFormat="1" applyFont="1" applyFill="1" applyBorder="1" applyAlignment="1">
      <alignment horizontal="center" vertical="center"/>
    </xf>
    <xf numFmtId="165" fontId="7" fillId="6" borderId="44" xfId="0" applyNumberFormat="1" applyFont="1" applyFill="1" applyBorder="1" applyAlignment="1">
      <alignment horizontal="center" vertical="center"/>
    </xf>
    <xf numFmtId="2" fontId="3" fillId="7" borderId="25" xfId="0" applyNumberFormat="1" applyFont="1" applyFill="1" applyBorder="1" applyAlignment="1">
      <alignment horizontal="center" vertical="center" wrapText="1"/>
    </xf>
    <xf numFmtId="2" fontId="3" fillId="7" borderId="53" xfId="0" applyNumberFormat="1" applyFont="1" applyFill="1" applyBorder="1" applyAlignment="1">
      <alignment horizontal="center" vertical="center" wrapText="1"/>
    </xf>
    <xf numFmtId="2" fontId="3" fillId="7" borderId="48" xfId="0" applyNumberFormat="1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67" fillId="8" borderId="14" xfId="0" applyFont="1" applyFill="1" applyBorder="1" applyAlignment="1">
      <alignment horizontal="center" vertical="center" wrapText="1"/>
    </xf>
    <xf numFmtId="165" fontId="7" fillId="8" borderId="1" xfId="0" applyNumberFormat="1" applyFont="1" applyFill="1" applyBorder="1" applyAlignment="1">
      <alignment horizontal="center" vertical="center"/>
    </xf>
    <xf numFmtId="165" fontId="7" fillId="8" borderId="14" xfId="0" applyNumberFormat="1" applyFont="1" applyFill="1" applyBorder="1" applyAlignment="1">
      <alignment horizontal="center" vertical="center"/>
    </xf>
    <xf numFmtId="165" fontId="7" fillId="8" borderId="7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26" fillId="14" borderId="2" xfId="0" applyFont="1" applyFill="1" applyBorder="1" applyAlignment="1">
      <alignment horizontal="center" vertical="center"/>
    </xf>
    <xf numFmtId="0" fontId="26" fillId="14" borderId="18" xfId="0" applyFont="1" applyFill="1" applyBorder="1" applyAlignment="1">
      <alignment horizontal="center" vertical="center"/>
    </xf>
    <xf numFmtId="0" fontId="26" fillId="14" borderId="2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4" fontId="2" fillId="8" borderId="14" xfId="0" applyNumberFormat="1" applyFont="1" applyFill="1" applyBorder="1" applyAlignment="1">
      <alignment horizontal="center" vertical="center"/>
    </xf>
    <xf numFmtId="4" fontId="2" fillId="8" borderId="38" xfId="0" applyNumberFormat="1" applyFont="1" applyFill="1" applyBorder="1" applyAlignment="1">
      <alignment horizontal="center" vertical="center"/>
    </xf>
    <xf numFmtId="0" fontId="26" fillId="8" borderId="14" xfId="0" applyFont="1" applyFill="1" applyBorder="1" applyAlignment="1">
      <alignment horizontal="center" vertical="center" wrapText="1"/>
    </xf>
    <xf numFmtId="0" fontId="26" fillId="8" borderId="38" xfId="0" applyFont="1" applyFill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0" fontId="67" fillId="0" borderId="6" xfId="0" applyFont="1" applyBorder="1" applyAlignment="1">
      <alignment wrapText="1"/>
    </xf>
    <xf numFmtId="0" fontId="2" fillId="12" borderId="13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2" fillId="12" borderId="50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65" fontId="7" fillId="6" borderId="26" xfId="0" applyNumberFormat="1" applyFont="1" applyFill="1" applyBorder="1" applyAlignment="1">
      <alignment horizontal="center" vertical="center"/>
    </xf>
    <xf numFmtId="4" fontId="67" fillId="0" borderId="14" xfId="0" applyNumberFormat="1" applyFont="1" applyBorder="1" applyAlignment="1">
      <alignment horizontal="center" vertical="center"/>
    </xf>
    <xf numFmtId="4" fontId="67" fillId="0" borderId="38" xfId="0" applyNumberFormat="1" applyFont="1" applyBorder="1" applyAlignment="1">
      <alignment horizontal="center" vertical="center"/>
    </xf>
    <xf numFmtId="0" fontId="2" fillId="12" borderId="45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2" fontId="3" fillId="7" borderId="13" xfId="0" applyNumberFormat="1" applyFont="1" applyFill="1" applyBorder="1" applyAlignment="1">
      <alignment horizontal="center" vertical="center" wrapText="1"/>
    </xf>
    <xf numFmtId="2" fontId="3" fillId="7" borderId="24" xfId="0" applyNumberFormat="1" applyFont="1" applyFill="1" applyBorder="1" applyAlignment="1">
      <alignment horizontal="center" vertical="center" wrapText="1"/>
    </xf>
    <xf numFmtId="2" fontId="3" fillId="7" borderId="5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68" fillId="0" borderId="1" xfId="0" applyNumberFormat="1" applyFont="1" applyFill="1" applyBorder="1" applyAlignment="1">
      <alignment horizontal="left" vertical="center" wrapText="1"/>
    </xf>
    <xf numFmtId="4" fontId="68" fillId="0" borderId="14" xfId="0" applyNumberFormat="1" applyFont="1" applyFill="1" applyBorder="1" applyAlignment="1">
      <alignment horizontal="left" vertical="center" wrapText="1"/>
    </xf>
    <xf numFmtId="4" fontId="68" fillId="0" borderId="7" xfId="0" applyNumberFormat="1" applyFont="1" applyFill="1" applyBorder="1" applyAlignment="1">
      <alignment horizontal="left" vertical="center" wrapText="1"/>
    </xf>
    <xf numFmtId="4" fontId="21" fillId="8" borderId="1" xfId="0" applyNumberFormat="1" applyFont="1" applyFill="1" applyBorder="1" applyAlignment="1">
      <alignment horizontal="center" vertical="center" wrapText="1"/>
    </xf>
    <xf numFmtId="4" fontId="67" fillId="0" borderId="38" xfId="0" applyNumberFormat="1" applyFont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6" fillId="21" borderId="32" xfId="0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49" fontId="38" fillId="20" borderId="32" xfId="0" applyNumberFormat="1" applyFont="1" applyFill="1" applyBorder="1" applyAlignment="1">
      <alignment horizontal="center" vertical="center"/>
    </xf>
    <xf numFmtId="49" fontId="38" fillId="20" borderId="5" xfId="0" applyNumberFormat="1" applyFont="1" applyFill="1" applyBorder="1" applyAlignment="1">
      <alignment horizontal="center" vertical="center"/>
    </xf>
    <xf numFmtId="49" fontId="38" fillId="20" borderId="34" xfId="0" applyNumberFormat="1" applyFont="1" applyFill="1" applyBorder="1" applyAlignment="1">
      <alignment horizontal="center" vertical="center"/>
    </xf>
    <xf numFmtId="0" fontId="37" fillId="12" borderId="27" xfId="0" applyFont="1" applyFill="1" applyBorder="1" applyAlignment="1">
      <alignment horizontal="center" vertical="center" wrapText="1"/>
    </xf>
    <xf numFmtId="0" fontId="37" fillId="12" borderId="29" xfId="0" applyFont="1" applyFill="1" applyBorder="1" applyAlignment="1">
      <alignment horizontal="center" vertical="center" wrapText="1"/>
    </xf>
    <xf numFmtId="0" fontId="67" fillId="0" borderId="29" xfId="0" applyFont="1" applyBorder="1" applyAlignment="1">
      <alignment vertical="center"/>
    </xf>
    <xf numFmtId="0" fontId="67" fillId="0" borderId="49" xfId="0" applyFont="1" applyBorder="1" applyAlignment="1">
      <alignment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4" fontId="67" fillId="8" borderId="14" xfId="0" applyNumberFormat="1" applyFont="1" applyFill="1" applyBorder="1" applyAlignment="1">
      <alignment horizontal="center" vertical="center" wrapText="1"/>
    </xf>
    <xf numFmtId="4" fontId="67" fillId="8" borderId="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12" borderId="13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2" fillId="12" borderId="26" xfId="0" applyFont="1" applyFill="1" applyBorder="1" applyAlignment="1">
      <alignment horizontal="center"/>
    </xf>
    <xf numFmtId="4" fontId="3" fillId="0" borderId="38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67" fillId="0" borderId="26" xfId="0" applyFont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 wrapText="1"/>
    </xf>
    <xf numFmtId="0" fontId="17" fillId="10" borderId="22" xfId="0" applyFont="1" applyFill="1" applyBorder="1" applyAlignment="1">
      <alignment horizontal="center" vertical="center" wrapText="1"/>
    </xf>
    <xf numFmtId="165" fontId="6" fillId="10" borderId="27" xfId="0" applyNumberFormat="1" applyFont="1" applyFill="1" applyBorder="1" applyAlignment="1">
      <alignment horizontal="center" vertical="center"/>
    </xf>
    <xf numFmtId="165" fontId="6" fillId="10" borderId="28" xfId="0" applyNumberFormat="1" applyFont="1" applyFill="1" applyBorder="1" applyAlignment="1">
      <alignment horizontal="center" vertical="center"/>
    </xf>
    <xf numFmtId="165" fontId="6" fillId="10" borderId="36" xfId="0" applyNumberFormat="1" applyFont="1" applyFill="1" applyBorder="1" applyAlignment="1">
      <alignment horizontal="center" vertical="center"/>
    </xf>
    <xf numFmtId="4" fontId="23" fillId="10" borderId="29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27" fillId="21" borderId="32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1" xfId="0" applyNumberFormat="1" applyFont="1" applyFill="1" applyBorder="1" applyAlignment="1">
      <alignment horizontal="center" vertical="center"/>
    </xf>
    <xf numFmtId="0" fontId="19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/>
    <xf numFmtId="0" fontId="0" fillId="0" borderId="49" xfId="0" applyBorder="1" applyAlignment="1"/>
    <xf numFmtId="0" fontId="26" fillId="8" borderId="32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horizontal="center" vertical="center"/>
    </xf>
    <xf numFmtId="165" fontId="6" fillId="11" borderId="1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18" fillId="14" borderId="20" xfId="0" applyFont="1" applyFill="1" applyBorder="1" applyAlignment="1">
      <alignment horizontal="center" vertical="center"/>
    </xf>
    <xf numFmtId="2" fontId="19" fillId="11" borderId="2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0" fontId="26" fillId="8" borderId="32" xfId="0" applyFont="1" applyFill="1" applyBorder="1" applyAlignment="1">
      <alignment horizontal="left" vertical="center" wrapText="1"/>
    </xf>
    <xf numFmtId="0" fontId="26" fillId="8" borderId="5" xfId="0" applyFont="1" applyFill="1" applyBorder="1" applyAlignment="1">
      <alignment horizontal="left" vertical="center" wrapText="1"/>
    </xf>
    <xf numFmtId="0" fontId="26" fillId="8" borderId="34" xfId="0" applyFont="1" applyFill="1" applyBorder="1" applyAlignment="1">
      <alignment horizontal="left" vertical="center" wrapText="1"/>
    </xf>
    <xf numFmtId="165" fontId="6" fillId="11" borderId="19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56" fillId="10" borderId="16" xfId="0" applyFont="1" applyFill="1" applyBorder="1" applyAlignment="1">
      <alignment horizontal="left" vertical="center" wrapText="1"/>
    </xf>
    <xf numFmtId="0" fontId="56" fillId="10" borderId="22" xfId="0" applyFont="1" applyFill="1" applyBorder="1" applyAlignment="1">
      <alignment horizontal="left" vertical="center" wrapText="1"/>
    </xf>
    <xf numFmtId="0" fontId="56" fillId="10" borderId="17" xfId="0" applyFont="1" applyFill="1" applyBorder="1" applyAlignment="1">
      <alignment horizontal="left" vertical="center" wrapText="1"/>
    </xf>
    <xf numFmtId="0" fontId="17" fillId="10" borderId="17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left" vertical="center" wrapText="1"/>
    </xf>
    <xf numFmtId="0" fontId="17" fillId="11" borderId="22" xfId="0" applyFont="1" applyFill="1" applyBorder="1" applyAlignment="1">
      <alignment horizontal="left" vertical="center" wrapText="1"/>
    </xf>
    <xf numFmtId="0" fontId="17" fillId="11" borderId="17" xfId="0" applyFont="1" applyFill="1" applyBorder="1" applyAlignment="1">
      <alignment horizontal="left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CCCC"/>
      <color rgb="FFE3D5FF"/>
      <color rgb="FFD6C1FF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3"/>
  <sheetViews>
    <sheetView tabSelected="1" zoomScale="50" zoomScaleNormal="50" zoomScaleSheetLayoutView="50" workbookViewId="0">
      <pane xSplit="4" ySplit="4" topLeftCell="E443" activePane="bottomRight" state="frozen"/>
      <selection pane="topRight" activeCell="E1" sqref="E1"/>
      <selection pane="bottomLeft" activeCell="A5" sqref="A5"/>
      <selection pane="bottomRight" activeCell="H4" sqref="H4"/>
    </sheetView>
  </sheetViews>
  <sheetFormatPr defaultRowHeight="20.25"/>
  <cols>
    <col min="1" max="1" width="7.42578125" style="340" customWidth="1"/>
    <col min="2" max="2" width="65.28515625" style="342" customWidth="1"/>
    <col min="3" max="3" width="14.5703125" style="342" customWidth="1"/>
    <col min="4" max="4" width="25.140625" style="343" customWidth="1"/>
    <col min="5" max="5" width="19.7109375" style="342" customWidth="1"/>
    <col min="6" max="6" width="21.85546875" style="342" customWidth="1"/>
    <col min="7" max="7" width="22.42578125" style="342" customWidth="1"/>
    <col min="8" max="8" width="23.140625" style="342" customWidth="1"/>
    <col min="9" max="9" width="18.28515625" style="342" customWidth="1"/>
    <col min="10" max="10" width="68.28515625" style="342" customWidth="1"/>
    <col min="11" max="12" width="14.140625" style="342" customWidth="1"/>
    <col min="13" max="13" width="16.140625" style="342" customWidth="1"/>
    <col min="14" max="14" width="16.85546875" style="342" customWidth="1"/>
    <col min="15" max="15" width="9.140625" style="345"/>
    <col min="16" max="16384" width="9.140625" style="346"/>
  </cols>
  <sheetData>
    <row r="1" spans="1:15" ht="30.75" customHeight="1">
      <c r="B1" s="341" t="s">
        <v>70</v>
      </c>
      <c r="N1" s="344" t="s">
        <v>18</v>
      </c>
    </row>
    <row r="2" spans="1:15" ht="88.5" customHeight="1" thickBot="1">
      <c r="A2" s="503" t="s">
        <v>91</v>
      </c>
      <c r="B2" s="503"/>
      <c r="C2" s="503"/>
      <c r="D2" s="503"/>
      <c r="E2" s="503"/>
      <c r="F2" s="503"/>
      <c r="G2" s="503"/>
      <c r="H2" s="503"/>
      <c r="I2" s="503"/>
      <c r="J2" s="503"/>
      <c r="K2" s="486" t="s">
        <v>179</v>
      </c>
      <c r="L2" s="486"/>
      <c r="M2" s="486"/>
      <c r="N2" s="487"/>
    </row>
    <row r="3" spans="1:15" ht="101.25" customHeight="1" thickBot="1">
      <c r="A3" s="9" t="s">
        <v>0</v>
      </c>
      <c r="B3" s="10" t="s">
        <v>1</v>
      </c>
      <c r="C3" s="504" t="s">
        <v>2</v>
      </c>
      <c r="D3" s="505"/>
      <c r="E3" s="506" t="s">
        <v>86</v>
      </c>
      <c r="F3" s="507"/>
      <c r="G3" s="507"/>
      <c r="H3" s="507"/>
      <c r="I3" s="507"/>
      <c r="J3" s="508" t="s">
        <v>100</v>
      </c>
      <c r="K3" s="609" t="s">
        <v>180</v>
      </c>
      <c r="L3" s="610"/>
      <c r="M3" s="611"/>
      <c r="N3" s="513" t="s">
        <v>17</v>
      </c>
    </row>
    <row r="4" spans="1:15" ht="175.5" customHeight="1" thickBot="1">
      <c r="A4" s="9"/>
      <c r="B4" s="98" t="s">
        <v>16</v>
      </c>
      <c r="C4" s="286" t="s">
        <v>3</v>
      </c>
      <c r="D4" s="287" t="s">
        <v>4</v>
      </c>
      <c r="E4" s="288" t="s">
        <v>93</v>
      </c>
      <c r="F4" s="287" t="s">
        <v>15</v>
      </c>
      <c r="G4" s="289" t="s">
        <v>188</v>
      </c>
      <c r="H4" s="290" t="s">
        <v>94</v>
      </c>
      <c r="I4" s="291" t="s">
        <v>95</v>
      </c>
      <c r="J4" s="509"/>
      <c r="K4" s="347" t="s">
        <v>75</v>
      </c>
      <c r="L4" s="348" t="s">
        <v>89</v>
      </c>
      <c r="M4" s="349" t="s">
        <v>182</v>
      </c>
      <c r="N4" s="514"/>
    </row>
    <row r="5" spans="1:15" s="357" customFormat="1" ht="24.75" customHeight="1">
      <c r="A5" s="515"/>
      <c r="B5" s="518" t="s">
        <v>96</v>
      </c>
      <c r="C5" s="521"/>
      <c r="D5" s="350" t="s">
        <v>5</v>
      </c>
      <c r="E5" s="351">
        <f>E6+E7+E8</f>
        <v>258.81759799999998</v>
      </c>
      <c r="F5" s="351">
        <f t="shared" ref="F5:N5" si="0">F6+F7+F8</f>
        <v>233.62607</v>
      </c>
      <c r="G5" s="351">
        <f t="shared" si="0"/>
        <v>0.23</v>
      </c>
      <c r="H5" s="351">
        <f t="shared" si="0"/>
        <v>140.81315000000001</v>
      </c>
      <c r="I5" s="351">
        <f t="shared" si="0"/>
        <v>119.83</v>
      </c>
      <c r="J5" s="510"/>
      <c r="K5" s="352">
        <f t="shared" si="0"/>
        <v>204.20349999999999</v>
      </c>
      <c r="L5" s="353">
        <f t="shared" si="0"/>
        <v>394.69443599999994</v>
      </c>
      <c r="M5" s="354">
        <f t="shared" si="0"/>
        <v>205.173678</v>
      </c>
      <c r="N5" s="355">
        <f t="shared" si="0"/>
        <v>1323.5323619999999</v>
      </c>
      <c r="O5" s="356"/>
    </row>
    <row r="6" spans="1:15" s="357" customFormat="1" ht="24.75" customHeight="1">
      <c r="A6" s="516"/>
      <c r="B6" s="519"/>
      <c r="C6" s="522"/>
      <c r="D6" s="358" t="s">
        <v>14</v>
      </c>
      <c r="E6" s="359">
        <f t="shared" ref="E6:I8" si="1">E11+E314</f>
        <v>83.034729999999996</v>
      </c>
      <c r="F6" s="359">
        <f t="shared" si="1"/>
        <v>79.081299999999999</v>
      </c>
      <c r="G6" s="359">
        <f t="shared" si="1"/>
        <v>0</v>
      </c>
      <c r="H6" s="359">
        <f t="shared" si="1"/>
        <v>23.64</v>
      </c>
      <c r="I6" s="359">
        <f t="shared" si="1"/>
        <v>23.64</v>
      </c>
      <c r="J6" s="511"/>
      <c r="K6" s="360">
        <f t="shared" ref="K6:N8" si="2">K11+K314</f>
        <v>30.23</v>
      </c>
      <c r="L6" s="361">
        <f t="shared" si="2"/>
        <v>70.24799999999999</v>
      </c>
      <c r="M6" s="362">
        <f t="shared" si="2"/>
        <v>84.440100000000001</v>
      </c>
      <c r="N6" s="363">
        <f t="shared" si="2"/>
        <v>315.23283000000004</v>
      </c>
      <c r="O6" s="356"/>
    </row>
    <row r="7" spans="1:15" s="357" customFormat="1" ht="24.75" customHeight="1">
      <c r="A7" s="516"/>
      <c r="B7" s="519"/>
      <c r="C7" s="522"/>
      <c r="D7" s="358" t="s">
        <v>6</v>
      </c>
      <c r="E7" s="359">
        <f t="shared" si="1"/>
        <v>170.58432099999999</v>
      </c>
      <c r="F7" s="359">
        <f t="shared" si="1"/>
        <v>151.54320000000001</v>
      </c>
      <c r="G7" s="359">
        <f t="shared" si="1"/>
        <v>0.23</v>
      </c>
      <c r="H7" s="359">
        <f t="shared" si="1"/>
        <v>111.59099999999999</v>
      </c>
      <c r="I7" s="359">
        <f t="shared" si="1"/>
        <v>90.53</v>
      </c>
      <c r="J7" s="511"/>
      <c r="K7" s="360">
        <f t="shared" si="2"/>
        <v>113.066</v>
      </c>
      <c r="L7" s="361">
        <f t="shared" si="2"/>
        <v>199.00197199999999</v>
      </c>
      <c r="M7" s="362">
        <f t="shared" si="2"/>
        <v>116.45248999999998</v>
      </c>
      <c r="N7" s="363">
        <f t="shared" si="2"/>
        <v>801.22578299999998</v>
      </c>
      <c r="O7" s="356"/>
    </row>
    <row r="8" spans="1:15" s="357" customFormat="1" ht="24.75" customHeight="1" thickBot="1">
      <c r="A8" s="517"/>
      <c r="B8" s="520"/>
      <c r="C8" s="523"/>
      <c r="D8" s="364" t="s">
        <v>7</v>
      </c>
      <c r="E8" s="365">
        <f t="shared" si="1"/>
        <v>5.1985469999999996</v>
      </c>
      <c r="F8" s="365">
        <f t="shared" si="1"/>
        <v>3.0015700000000005</v>
      </c>
      <c r="G8" s="365">
        <f t="shared" si="1"/>
        <v>0</v>
      </c>
      <c r="H8" s="365">
        <f t="shared" si="1"/>
        <v>5.5821499999999995</v>
      </c>
      <c r="I8" s="365">
        <f t="shared" si="1"/>
        <v>5.66</v>
      </c>
      <c r="J8" s="512"/>
      <c r="K8" s="366">
        <f t="shared" si="2"/>
        <v>60.907500000000006</v>
      </c>
      <c r="L8" s="367">
        <f t="shared" si="2"/>
        <v>125.444464</v>
      </c>
      <c r="M8" s="368">
        <f t="shared" si="2"/>
        <v>4.2810880000000004</v>
      </c>
      <c r="N8" s="369">
        <f t="shared" si="2"/>
        <v>207.07374899999999</v>
      </c>
      <c r="O8" s="356"/>
    </row>
    <row r="9" spans="1:15" s="375" customFormat="1" ht="11.25" customHeight="1" thickBot="1">
      <c r="A9" s="21"/>
      <c r="B9" s="370"/>
      <c r="C9" s="371"/>
      <c r="D9" s="372"/>
      <c r="E9" s="23"/>
      <c r="F9" s="23"/>
      <c r="G9" s="23"/>
      <c r="H9" s="23"/>
      <c r="I9" s="23"/>
      <c r="J9" s="23"/>
      <c r="K9" s="373"/>
      <c r="L9" s="373"/>
      <c r="M9" s="373"/>
      <c r="N9" s="24"/>
      <c r="O9" s="374"/>
    </row>
    <row r="10" spans="1:15" s="357" customFormat="1" ht="24.75" customHeight="1">
      <c r="A10" s="527"/>
      <c r="B10" s="533" t="s">
        <v>30</v>
      </c>
      <c r="C10" s="524"/>
      <c r="D10" s="376" t="s">
        <v>5</v>
      </c>
      <c r="E10" s="37">
        <f>SUM(E11:E13)</f>
        <v>24.776411000000003</v>
      </c>
      <c r="F10" s="37">
        <f>SUM(F11:F13)</f>
        <v>24.766299999999998</v>
      </c>
      <c r="G10" s="37">
        <f>SUM(G11:G13)</f>
        <v>0</v>
      </c>
      <c r="H10" s="37">
        <f>SUM(H11:H13)</f>
        <v>26.05</v>
      </c>
      <c r="I10" s="37">
        <f>SUM(I11:I13)</f>
        <v>26.05</v>
      </c>
      <c r="J10" s="530"/>
      <c r="K10" s="37">
        <f>SUM(K11:K13)</f>
        <v>83.976500000000001</v>
      </c>
      <c r="L10" s="37">
        <f>SUM(L11:L13)</f>
        <v>109.15594499999999</v>
      </c>
      <c r="M10" s="37">
        <f>SUM(M11:M13)</f>
        <v>103.93408000000001</v>
      </c>
      <c r="N10" s="38">
        <f t="shared" ref="N10" si="3">SUM(N11:N13)</f>
        <v>373.94293600000003</v>
      </c>
      <c r="O10" s="356"/>
    </row>
    <row r="11" spans="1:15" s="357" customFormat="1" ht="24.75" customHeight="1">
      <c r="A11" s="528"/>
      <c r="B11" s="534"/>
      <c r="C11" s="525"/>
      <c r="D11" s="377" t="s">
        <v>14</v>
      </c>
      <c r="E11" s="44">
        <f t="shared" ref="E11:I13" si="4">E66+E98+E121+E144+E167+E190+E212+E235+E258+E281+E304</f>
        <v>24.149730000000002</v>
      </c>
      <c r="F11" s="44">
        <f t="shared" si="4"/>
        <v>24.149699999999999</v>
      </c>
      <c r="G11" s="44">
        <f t="shared" si="4"/>
        <v>0</v>
      </c>
      <c r="H11" s="44">
        <f t="shared" si="4"/>
        <v>23.64</v>
      </c>
      <c r="I11" s="44">
        <f t="shared" si="4"/>
        <v>23.64</v>
      </c>
      <c r="J11" s="531"/>
      <c r="K11" s="44">
        <f t="shared" ref="K11:M13" si="5">K66+K98+K121+K144+K167+K190+K212+K235+K258+K281+K304</f>
        <v>30.23</v>
      </c>
      <c r="L11" s="44">
        <f t="shared" si="5"/>
        <v>70.24799999999999</v>
      </c>
      <c r="M11" s="44">
        <f t="shared" si="5"/>
        <v>84.440100000000001</v>
      </c>
      <c r="N11" s="58">
        <f>E11+H11+I11+K11+L11+M11</f>
        <v>256.34783000000004</v>
      </c>
      <c r="O11" s="356"/>
    </row>
    <row r="12" spans="1:15" s="357" customFormat="1" ht="24.75" customHeight="1">
      <c r="A12" s="528"/>
      <c r="B12" s="534"/>
      <c r="C12" s="525"/>
      <c r="D12" s="377" t="s">
        <v>6</v>
      </c>
      <c r="E12" s="44">
        <f t="shared" si="4"/>
        <v>0.50285099999999994</v>
      </c>
      <c r="F12" s="44">
        <f t="shared" si="4"/>
        <v>0.49280000000000002</v>
      </c>
      <c r="G12" s="44">
        <f t="shared" si="4"/>
        <v>0</v>
      </c>
      <c r="H12" s="44">
        <f t="shared" si="4"/>
        <v>1.41</v>
      </c>
      <c r="I12" s="44">
        <f t="shared" si="4"/>
        <v>1.41</v>
      </c>
      <c r="J12" s="531"/>
      <c r="K12" s="44">
        <f t="shared" si="5"/>
        <v>49.852000000000011</v>
      </c>
      <c r="L12" s="44">
        <f t="shared" si="5"/>
        <v>36.839700000000001</v>
      </c>
      <c r="M12" s="44">
        <f t="shared" si="5"/>
        <v>18.550699999999999</v>
      </c>
      <c r="N12" s="58">
        <f t="shared" ref="N12:N13" si="6">E12+H12+I12+K12+L12+M12</f>
        <v>108.56525100000002</v>
      </c>
      <c r="O12" s="356"/>
    </row>
    <row r="13" spans="1:15" s="357" customFormat="1" ht="24.75" customHeight="1" thickBot="1">
      <c r="A13" s="529"/>
      <c r="B13" s="535"/>
      <c r="C13" s="526"/>
      <c r="D13" s="378" t="s">
        <v>7</v>
      </c>
      <c r="E13" s="265">
        <f t="shared" si="4"/>
        <v>0.12383</v>
      </c>
      <c r="F13" s="265">
        <f t="shared" si="4"/>
        <v>0.12379999999999999</v>
      </c>
      <c r="G13" s="265">
        <f t="shared" si="4"/>
        <v>0</v>
      </c>
      <c r="H13" s="265">
        <f t="shared" si="4"/>
        <v>1</v>
      </c>
      <c r="I13" s="265">
        <f t="shared" si="4"/>
        <v>1</v>
      </c>
      <c r="J13" s="532"/>
      <c r="K13" s="265">
        <f t="shared" si="5"/>
        <v>3.8945000000000003</v>
      </c>
      <c r="L13" s="265">
        <f t="shared" si="5"/>
        <v>2.0682450000000001</v>
      </c>
      <c r="M13" s="265">
        <f t="shared" si="5"/>
        <v>0.94328000000000012</v>
      </c>
      <c r="N13" s="267">
        <f t="shared" si="6"/>
        <v>9.0298549999999995</v>
      </c>
      <c r="O13" s="356"/>
    </row>
    <row r="14" spans="1:15" s="375" customFormat="1" ht="11.25" customHeight="1" thickBot="1">
      <c r="A14" s="46"/>
      <c r="B14" s="372"/>
      <c r="C14" s="371"/>
      <c r="D14" s="372"/>
      <c r="E14" s="379"/>
      <c r="F14" s="379"/>
      <c r="G14" s="379"/>
      <c r="H14" s="379"/>
      <c r="I14" s="379"/>
      <c r="J14" s="379"/>
      <c r="K14" s="379"/>
      <c r="L14" s="379"/>
      <c r="M14" s="379"/>
      <c r="N14" s="380"/>
      <c r="O14" s="374"/>
    </row>
    <row r="15" spans="1:15" ht="26.25" customHeight="1" thickBot="1">
      <c r="A15" s="29"/>
      <c r="B15" s="30"/>
      <c r="C15" s="30"/>
      <c r="D15" s="30"/>
      <c r="E15" s="50" t="s">
        <v>43</v>
      </c>
      <c r="F15" s="49" t="s">
        <v>44</v>
      </c>
      <c r="G15" s="51"/>
      <c r="H15" s="30"/>
      <c r="I15" s="30"/>
      <c r="J15" s="30"/>
      <c r="K15" s="30"/>
      <c r="L15" s="30"/>
      <c r="M15" s="30"/>
      <c r="N15" s="31"/>
    </row>
    <row r="16" spans="1:15" ht="21" customHeight="1" thickBot="1">
      <c r="A16" s="493" t="s">
        <v>102</v>
      </c>
      <c r="B16" s="494"/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5"/>
    </row>
    <row r="17" spans="1:18" s="382" customFormat="1" ht="26.25" customHeight="1">
      <c r="A17" s="5"/>
      <c r="B17" s="6" t="s">
        <v>10</v>
      </c>
      <c r="C17" s="484" t="s">
        <v>11</v>
      </c>
      <c r="D17" s="485"/>
      <c r="E17" s="485"/>
      <c r="F17" s="485"/>
      <c r="G17" s="485"/>
      <c r="H17" s="485"/>
      <c r="I17" s="485"/>
      <c r="J17" s="485"/>
      <c r="K17" s="488"/>
      <c r="L17" s="488"/>
      <c r="M17" s="488"/>
      <c r="N17" s="489"/>
      <c r="O17" s="381"/>
      <c r="R17" s="383"/>
    </row>
    <row r="18" spans="1:18" s="375" customFormat="1" ht="21.75" customHeight="1">
      <c r="A18" s="496" t="s">
        <v>12</v>
      </c>
      <c r="B18" s="468" t="s">
        <v>24</v>
      </c>
      <c r="C18" s="499"/>
      <c r="D18" s="303" t="s">
        <v>13</v>
      </c>
      <c r="E18" s="34">
        <f>SUM(E19:E21)</f>
        <v>0</v>
      </c>
      <c r="F18" s="34">
        <f t="shared" ref="F18:M18" si="7">SUM(F19:F21)</f>
        <v>0</v>
      </c>
      <c r="G18" s="34">
        <f t="shared" si="7"/>
        <v>0</v>
      </c>
      <c r="H18" s="34">
        <f t="shared" si="7"/>
        <v>0</v>
      </c>
      <c r="I18" s="34">
        <f t="shared" si="7"/>
        <v>0</v>
      </c>
      <c r="J18" s="480"/>
      <c r="K18" s="322">
        <f t="shared" si="7"/>
        <v>0</v>
      </c>
      <c r="L18" s="322">
        <f t="shared" si="7"/>
        <v>0</v>
      </c>
      <c r="M18" s="322">
        <f t="shared" si="7"/>
        <v>0</v>
      </c>
      <c r="N18" s="39">
        <f>E18+H18+I18+K18+L18+M18</f>
        <v>0</v>
      </c>
      <c r="O18" s="374"/>
    </row>
    <row r="19" spans="1:18" s="382" customFormat="1" ht="21.75" customHeight="1">
      <c r="A19" s="497"/>
      <c r="B19" s="469"/>
      <c r="C19" s="500"/>
      <c r="D19" s="304" t="s">
        <v>14</v>
      </c>
      <c r="E19" s="161"/>
      <c r="F19" s="161"/>
      <c r="G19" s="161"/>
      <c r="H19" s="161"/>
      <c r="I19" s="161"/>
      <c r="J19" s="460"/>
      <c r="K19" s="384"/>
      <c r="L19" s="384"/>
      <c r="M19" s="384"/>
      <c r="N19" s="182">
        <f t="shared" ref="N19:N21" si="8">E19+H19+I19+K19+L19+M19</f>
        <v>0</v>
      </c>
      <c r="O19" s="381"/>
    </row>
    <row r="20" spans="1:18" s="382" customFormat="1" ht="21.75" customHeight="1">
      <c r="A20" s="497"/>
      <c r="B20" s="469"/>
      <c r="C20" s="500"/>
      <c r="D20" s="304" t="s">
        <v>6</v>
      </c>
      <c r="E20" s="161"/>
      <c r="F20" s="161"/>
      <c r="G20" s="161"/>
      <c r="H20" s="161"/>
      <c r="I20" s="161"/>
      <c r="J20" s="460"/>
      <c r="K20" s="384"/>
      <c r="L20" s="384"/>
      <c r="M20" s="384"/>
      <c r="N20" s="182">
        <f t="shared" si="8"/>
        <v>0</v>
      </c>
      <c r="O20" s="381"/>
    </row>
    <row r="21" spans="1:18" s="382" customFormat="1" ht="21.75" customHeight="1" thickBot="1">
      <c r="A21" s="498"/>
      <c r="B21" s="470"/>
      <c r="C21" s="501"/>
      <c r="D21" s="304" t="s">
        <v>7</v>
      </c>
      <c r="E21" s="161"/>
      <c r="F21" s="161"/>
      <c r="G21" s="161"/>
      <c r="H21" s="161"/>
      <c r="I21" s="161"/>
      <c r="J21" s="461"/>
      <c r="K21" s="384"/>
      <c r="L21" s="384"/>
      <c r="M21" s="384"/>
      <c r="N21" s="182">
        <f t="shared" si="8"/>
        <v>0</v>
      </c>
      <c r="O21" s="381"/>
    </row>
    <row r="22" spans="1:18" ht="22.5" customHeight="1" thickBot="1">
      <c r="A22" s="490" t="s">
        <v>103</v>
      </c>
      <c r="B22" s="491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2"/>
    </row>
    <row r="23" spans="1:18" ht="24" customHeight="1">
      <c r="A23" s="7"/>
      <c r="B23" s="8" t="s">
        <v>10</v>
      </c>
      <c r="C23" s="502">
        <v>0</v>
      </c>
      <c r="D23" s="502"/>
      <c r="E23" s="502"/>
      <c r="F23" s="502"/>
      <c r="G23" s="502"/>
      <c r="H23" s="502"/>
      <c r="I23" s="502"/>
      <c r="J23" s="502"/>
      <c r="K23" s="488"/>
      <c r="L23" s="488"/>
      <c r="M23" s="488"/>
      <c r="N23" s="489"/>
    </row>
    <row r="24" spans="1:18" s="357" customFormat="1" ht="24" customHeight="1">
      <c r="A24" s="497" t="s">
        <v>12</v>
      </c>
      <c r="B24" s="536" t="s">
        <v>101</v>
      </c>
      <c r="C24" s="499"/>
      <c r="D24" s="303" t="s">
        <v>13</v>
      </c>
      <c r="E24" s="34">
        <f t="shared" ref="E24:I24" si="9">SUM(E25:E27)</f>
        <v>0</v>
      </c>
      <c r="F24" s="34">
        <f t="shared" si="9"/>
        <v>0</v>
      </c>
      <c r="G24" s="34">
        <f t="shared" si="9"/>
        <v>0</v>
      </c>
      <c r="H24" s="34">
        <f t="shared" si="9"/>
        <v>0</v>
      </c>
      <c r="I24" s="34">
        <f t="shared" si="9"/>
        <v>0</v>
      </c>
      <c r="J24" s="480"/>
      <c r="K24" s="322">
        <f t="shared" ref="K24:M24" si="10">SUM(K25:K27)</f>
        <v>50.33</v>
      </c>
      <c r="L24" s="322">
        <f t="shared" si="10"/>
        <v>0</v>
      </c>
      <c r="M24" s="322">
        <f t="shared" si="10"/>
        <v>0</v>
      </c>
      <c r="N24" s="39">
        <f>E24+H24+I24+K24+L24+M24</f>
        <v>50.33</v>
      </c>
      <c r="O24" s="356"/>
    </row>
    <row r="25" spans="1:18" s="382" customFormat="1" ht="23.25">
      <c r="A25" s="497"/>
      <c r="B25" s="536"/>
      <c r="C25" s="500"/>
      <c r="D25" s="304" t="s">
        <v>14</v>
      </c>
      <c r="E25" s="161"/>
      <c r="F25" s="161"/>
      <c r="G25" s="161"/>
      <c r="H25" s="161"/>
      <c r="I25" s="161"/>
      <c r="J25" s="460"/>
      <c r="K25" s="300">
        <v>0</v>
      </c>
      <c r="L25" s="384"/>
      <c r="M25" s="384"/>
      <c r="N25" s="182">
        <f t="shared" ref="N25:N68" si="11">E25+H25+I25+K25+L25+M25</f>
        <v>0</v>
      </c>
      <c r="O25" s="381"/>
    </row>
    <row r="26" spans="1:18" s="382" customFormat="1" ht="23.25">
      <c r="A26" s="497"/>
      <c r="B26" s="536"/>
      <c r="C26" s="500"/>
      <c r="D26" s="304" t="s">
        <v>6</v>
      </c>
      <c r="E26" s="161"/>
      <c r="F26" s="161"/>
      <c r="G26" s="161"/>
      <c r="H26" s="161"/>
      <c r="I26" s="161"/>
      <c r="J26" s="460"/>
      <c r="K26" s="385">
        <v>46.65</v>
      </c>
      <c r="L26" s="384"/>
      <c r="M26" s="384"/>
      <c r="N26" s="182">
        <f t="shared" si="11"/>
        <v>46.65</v>
      </c>
      <c r="O26" s="381"/>
    </row>
    <row r="27" spans="1:18" s="382" customFormat="1" ht="24" thickBot="1">
      <c r="A27" s="497"/>
      <c r="B27" s="536"/>
      <c r="C27" s="500"/>
      <c r="D27" s="304" t="s">
        <v>7</v>
      </c>
      <c r="E27" s="161"/>
      <c r="F27" s="161"/>
      <c r="G27" s="161"/>
      <c r="H27" s="161"/>
      <c r="I27" s="161"/>
      <c r="J27" s="461"/>
      <c r="K27" s="301">
        <v>3.68</v>
      </c>
      <c r="L27" s="384"/>
      <c r="M27" s="384"/>
      <c r="N27" s="182">
        <f t="shared" si="11"/>
        <v>3.68</v>
      </c>
      <c r="O27" s="381"/>
    </row>
    <row r="28" spans="1:18" s="382" customFormat="1" ht="21" thickBot="1">
      <c r="A28" s="490" t="s">
        <v>104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2"/>
      <c r="O28" s="381"/>
    </row>
    <row r="29" spans="1:18" s="382" customFormat="1" ht="22.5">
      <c r="A29" s="302"/>
      <c r="B29" s="465" t="s">
        <v>105</v>
      </c>
      <c r="C29" s="386"/>
      <c r="D29" s="303" t="s">
        <v>13</v>
      </c>
      <c r="E29" s="34">
        <f>SUM(E30:E32)</f>
        <v>0</v>
      </c>
      <c r="F29" s="34">
        <f t="shared" ref="F29:I29" si="12">SUM(F30:F32)</f>
        <v>0</v>
      </c>
      <c r="G29" s="34">
        <f t="shared" si="12"/>
        <v>0</v>
      </c>
      <c r="H29" s="34">
        <f t="shared" si="12"/>
        <v>0</v>
      </c>
      <c r="I29" s="34">
        <f t="shared" si="12"/>
        <v>0</v>
      </c>
      <c r="J29" s="462" t="s">
        <v>106</v>
      </c>
      <c r="K29" s="322">
        <f t="shared" ref="K29" si="13">SUM(K30:K32)</f>
        <v>0</v>
      </c>
      <c r="L29" s="322">
        <f t="shared" ref="L29:M29" si="14">SUM(L30:L32)</f>
        <v>6.4</v>
      </c>
      <c r="M29" s="322">
        <f t="shared" si="14"/>
        <v>0</v>
      </c>
      <c r="N29" s="39">
        <f>E29+H29+I29+K29+L29+M29</f>
        <v>6.4</v>
      </c>
      <c r="O29" s="381"/>
    </row>
    <row r="30" spans="1:18" s="382" customFormat="1" ht="23.25">
      <c r="A30" s="302"/>
      <c r="B30" s="465"/>
      <c r="C30" s="386"/>
      <c r="D30" s="304" t="s">
        <v>14</v>
      </c>
      <c r="E30" s="161"/>
      <c r="F30" s="161"/>
      <c r="G30" s="161"/>
      <c r="H30" s="161"/>
      <c r="I30" s="161"/>
      <c r="J30" s="463"/>
      <c r="K30" s="384"/>
      <c r="L30" s="387">
        <v>0</v>
      </c>
      <c r="M30" s="384"/>
      <c r="N30" s="182">
        <f t="shared" si="11"/>
        <v>0</v>
      </c>
      <c r="O30" s="381"/>
    </row>
    <row r="31" spans="1:18" s="382" customFormat="1" ht="23.25">
      <c r="A31" s="302"/>
      <c r="B31" s="465"/>
      <c r="C31" s="386"/>
      <c r="D31" s="304" t="s">
        <v>6</v>
      </c>
      <c r="E31" s="161"/>
      <c r="F31" s="161"/>
      <c r="G31" s="161"/>
      <c r="H31" s="161"/>
      <c r="I31" s="161"/>
      <c r="J31" s="463"/>
      <c r="K31" s="384"/>
      <c r="L31" s="387">
        <v>6.2080000000000002</v>
      </c>
      <c r="M31" s="384"/>
      <c r="N31" s="182">
        <f t="shared" si="11"/>
        <v>6.2080000000000002</v>
      </c>
      <c r="O31" s="381"/>
    </row>
    <row r="32" spans="1:18" s="382" customFormat="1" ht="23.25">
      <c r="A32" s="302"/>
      <c r="B32" s="465"/>
      <c r="C32" s="386"/>
      <c r="D32" s="304" t="s">
        <v>7</v>
      </c>
      <c r="E32" s="161"/>
      <c r="F32" s="161"/>
      <c r="G32" s="161"/>
      <c r="H32" s="161"/>
      <c r="I32" s="161"/>
      <c r="J32" s="464"/>
      <c r="K32" s="384"/>
      <c r="L32" s="388">
        <v>0.192</v>
      </c>
      <c r="M32" s="384"/>
      <c r="N32" s="182">
        <f t="shared" si="11"/>
        <v>0.192</v>
      </c>
      <c r="O32" s="381"/>
    </row>
    <row r="33" spans="1:15" s="382" customFormat="1" ht="22.5">
      <c r="A33" s="302"/>
      <c r="B33" s="471" t="s">
        <v>107</v>
      </c>
      <c r="C33" s="386"/>
      <c r="D33" s="303" t="s">
        <v>13</v>
      </c>
      <c r="E33" s="34">
        <f>SUM(E34:E36)</f>
        <v>0</v>
      </c>
      <c r="F33" s="34">
        <f t="shared" ref="F33:I33" si="15">SUM(F34:F36)</f>
        <v>0</v>
      </c>
      <c r="G33" s="34">
        <f t="shared" si="15"/>
        <v>0</v>
      </c>
      <c r="H33" s="34">
        <f t="shared" si="15"/>
        <v>0</v>
      </c>
      <c r="I33" s="34">
        <f t="shared" si="15"/>
        <v>0</v>
      </c>
      <c r="J33" s="462" t="s">
        <v>106</v>
      </c>
      <c r="K33" s="301"/>
      <c r="L33" s="322">
        <f t="shared" ref="L33" si="16">SUM(L34:L36)</f>
        <v>19.550999999999998</v>
      </c>
      <c r="M33" s="384"/>
      <c r="N33" s="39">
        <f>E33+H33+I33+K33+L33+M33</f>
        <v>19.550999999999998</v>
      </c>
      <c r="O33" s="381"/>
    </row>
    <row r="34" spans="1:15" s="382" customFormat="1" ht="23.25">
      <c r="A34" s="302"/>
      <c r="B34" s="472"/>
      <c r="C34" s="386"/>
      <c r="D34" s="304" t="s">
        <v>14</v>
      </c>
      <c r="E34" s="161"/>
      <c r="F34" s="161"/>
      <c r="G34" s="161"/>
      <c r="H34" s="161"/>
      <c r="I34" s="161"/>
      <c r="J34" s="463"/>
      <c r="K34" s="301"/>
      <c r="L34" s="387">
        <v>18.585999999999999</v>
      </c>
      <c r="M34" s="384"/>
      <c r="N34" s="182">
        <f t="shared" si="11"/>
        <v>18.585999999999999</v>
      </c>
      <c r="O34" s="381"/>
    </row>
    <row r="35" spans="1:15" s="382" customFormat="1" ht="23.25">
      <c r="A35" s="302"/>
      <c r="B35" s="472"/>
      <c r="C35" s="386"/>
      <c r="D35" s="304" t="s">
        <v>6</v>
      </c>
      <c r="E35" s="161"/>
      <c r="F35" s="161"/>
      <c r="G35" s="161"/>
      <c r="H35" s="161"/>
      <c r="I35" s="161"/>
      <c r="J35" s="463"/>
      <c r="K35" s="301"/>
      <c r="L35" s="387">
        <v>0.379</v>
      </c>
      <c r="M35" s="384"/>
      <c r="N35" s="182">
        <f t="shared" si="11"/>
        <v>0.379</v>
      </c>
      <c r="O35" s="381"/>
    </row>
    <row r="36" spans="1:15" s="382" customFormat="1" ht="23.25">
      <c r="A36" s="302"/>
      <c r="B36" s="473"/>
      <c r="C36" s="386"/>
      <c r="D36" s="304" t="s">
        <v>7</v>
      </c>
      <c r="E36" s="161"/>
      <c r="F36" s="161"/>
      <c r="G36" s="161"/>
      <c r="H36" s="161"/>
      <c r="I36" s="161"/>
      <c r="J36" s="464"/>
      <c r="K36" s="301"/>
      <c r="L36" s="388">
        <v>0.58599999999999997</v>
      </c>
      <c r="M36" s="384"/>
      <c r="N36" s="182">
        <f t="shared" si="11"/>
        <v>0.58599999999999997</v>
      </c>
      <c r="O36" s="381"/>
    </row>
    <row r="37" spans="1:15" s="382" customFormat="1" ht="22.5">
      <c r="A37" s="302"/>
      <c r="B37" s="465" t="s">
        <v>108</v>
      </c>
      <c r="C37" s="386"/>
      <c r="D37" s="303" t="s">
        <v>13</v>
      </c>
      <c r="E37" s="34">
        <f>SUM(E38:E40)</f>
        <v>0</v>
      </c>
      <c r="F37" s="34">
        <f t="shared" ref="F37:I37" si="17">SUM(F38:F40)</f>
        <v>0</v>
      </c>
      <c r="G37" s="34">
        <f t="shared" si="17"/>
        <v>0</v>
      </c>
      <c r="H37" s="34">
        <f t="shared" si="17"/>
        <v>0</v>
      </c>
      <c r="I37" s="34">
        <f t="shared" si="17"/>
        <v>0</v>
      </c>
      <c r="J37" s="462" t="s">
        <v>109</v>
      </c>
      <c r="K37" s="322">
        <f t="shared" ref="K37:M37" si="18">SUM(K38:K40)</f>
        <v>0</v>
      </c>
      <c r="L37" s="322">
        <f t="shared" si="18"/>
        <v>0</v>
      </c>
      <c r="M37" s="322">
        <f t="shared" si="18"/>
        <v>8.8860600000000005</v>
      </c>
      <c r="N37" s="39">
        <f>E37+H37+I37+K37+L37+M37</f>
        <v>8.8860600000000005</v>
      </c>
      <c r="O37" s="381"/>
    </row>
    <row r="38" spans="1:15" s="382" customFormat="1" ht="23.25">
      <c r="A38" s="302"/>
      <c r="B38" s="465"/>
      <c r="C38" s="386"/>
      <c r="D38" s="304" t="s">
        <v>14</v>
      </c>
      <c r="E38" s="161"/>
      <c r="F38" s="161"/>
      <c r="G38" s="161"/>
      <c r="H38" s="161"/>
      <c r="I38" s="161"/>
      <c r="J38" s="463"/>
      <c r="K38" s="301"/>
      <c r="L38" s="384"/>
      <c r="M38" s="387">
        <v>0</v>
      </c>
      <c r="N38" s="182">
        <f t="shared" si="11"/>
        <v>0</v>
      </c>
      <c r="O38" s="381"/>
    </row>
    <row r="39" spans="1:15" s="382" customFormat="1" ht="23.25">
      <c r="A39" s="302"/>
      <c r="B39" s="465"/>
      <c r="C39" s="386"/>
      <c r="D39" s="304" t="s">
        <v>6</v>
      </c>
      <c r="E39" s="161"/>
      <c r="F39" s="161"/>
      <c r="G39" s="161"/>
      <c r="H39" s="161"/>
      <c r="I39" s="161"/>
      <c r="J39" s="463"/>
      <c r="K39" s="301"/>
      <c r="L39" s="384"/>
      <c r="M39" s="387">
        <v>8.1722000000000001</v>
      </c>
      <c r="N39" s="182">
        <f t="shared" si="11"/>
        <v>8.1722000000000001</v>
      </c>
      <c r="O39" s="381"/>
    </row>
    <row r="40" spans="1:15" s="382" customFormat="1" ht="23.25">
      <c r="A40" s="302"/>
      <c r="B40" s="471"/>
      <c r="C40" s="386"/>
      <c r="D40" s="304" t="s">
        <v>7</v>
      </c>
      <c r="E40" s="161"/>
      <c r="F40" s="161"/>
      <c r="G40" s="161"/>
      <c r="H40" s="161"/>
      <c r="I40" s="161"/>
      <c r="J40" s="464"/>
      <c r="K40" s="301"/>
      <c r="L40" s="384"/>
      <c r="M40" s="388">
        <v>0.71386000000000005</v>
      </c>
      <c r="N40" s="182">
        <f t="shared" si="11"/>
        <v>0.71386000000000005</v>
      </c>
      <c r="O40" s="381"/>
    </row>
    <row r="41" spans="1:15" s="382" customFormat="1" ht="22.5">
      <c r="A41" s="302"/>
      <c r="B41" s="465" t="s">
        <v>110</v>
      </c>
      <c r="C41" s="386"/>
      <c r="D41" s="303" t="s">
        <v>13</v>
      </c>
      <c r="E41" s="34">
        <f>SUM(E42:E44)</f>
        <v>0</v>
      </c>
      <c r="F41" s="34">
        <f t="shared" ref="F41:I41" si="19">SUM(F42:F44)</f>
        <v>0</v>
      </c>
      <c r="G41" s="34">
        <f t="shared" si="19"/>
        <v>0</v>
      </c>
      <c r="H41" s="34">
        <f t="shared" si="19"/>
        <v>0</v>
      </c>
      <c r="I41" s="34">
        <f t="shared" si="19"/>
        <v>0</v>
      </c>
      <c r="J41" s="462" t="s">
        <v>106</v>
      </c>
      <c r="K41" s="322">
        <f t="shared" ref="K41:M41" si="20">SUM(K42:K44)</f>
        <v>0</v>
      </c>
      <c r="L41" s="322">
        <f t="shared" si="20"/>
        <v>5.4605000000000006</v>
      </c>
      <c r="M41" s="322">
        <f t="shared" si="20"/>
        <v>0</v>
      </c>
      <c r="N41" s="39">
        <f>E41+H41+I41+K41+L41+M41</f>
        <v>5.4605000000000006</v>
      </c>
      <c r="O41" s="381"/>
    </row>
    <row r="42" spans="1:15" s="382" customFormat="1" ht="23.25">
      <c r="A42" s="302"/>
      <c r="B42" s="465"/>
      <c r="C42" s="386"/>
      <c r="D42" s="304" t="s">
        <v>14</v>
      </c>
      <c r="E42" s="161"/>
      <c r="F42" s="161"/>
      <c r="G42" s="161"/>
      <c r="H42" s="161"/>
      <c r="I42" s="161"/>
      <c r="J42" s="463"/>
      <c r="K42" s="301"/>
      <c r="L42" s="387">
        <v>0</v>
      </c>
      <c r="M42" s="384"/>
      <c r="N42" s="182">
        <f t="shared" si="11"/>
        <v>0</v>
      </c>
      <c r="O42" s="381"/>
    </row>
    <row r="43" spans="1:15" s="382" customFormat="1" ht="23.25">
      <c r="A43" s="302"/>
      <c r="B43" s="465"/>
      <c r="C43" s="386"/>
      <c r="D43" s="304" t="s">
        <v>6</v>
      </c>
      <c r="E43" s="161"/>
      <c r="F43" s="161"/>
      <c r="G43" s="161"/>
      <c r="H43" s="161"/>
      <c r="I43" s="161"/>
      <c r="J43" s="463"/>
      <c r="K43" s="301"/>
      <c r="L43" s="387">
        <v>5.2967000000000004</v>
      </c>
      <c r="M43" s="384"/>
      <c r="N43" s="182">
        <f t="shared" si="11"/>
        <v>5.2967000000000004</v>
      </c>
      <c r="O43" s="381"/>
    </row>
    <row r="44" spans="1:15" s="382" customFormat="1" ht="23.25">
      <c r="A44" s="302"/>
      <c r="B44" s="465"/>
      <c r="C44" s="386"/>
      <c r="D44" s="304" t="s">
        <v>7</v>
      </c>
      <c r="E44" s="161"/>
      <c r="F44" s="161"/>
      <c r="G44" s="161"/>
      <c r="H44" s="161"/>
      <c r="I44" s="161"/>
      <c r="J44" s="464"/>
      <c r="K44" s="301"/>
      <c r="L44" s="388">
        <v>0.1638</v>
      </c>
      <c r="M44" s="384"/>
      <c r="N44" s="182">
        <f t="shared" si="11"/>
        <v>0.1638</v>
      </c>
      <c r="O44" s="381"/>
    </row>
    <row r="45" spans="1:15" s="382" customFormat="1" ht="22.5">
      <c r="A45" s="302"/>
      <c r="B45" s="465" t="s">
        <v>111</v>
      </c>
      <c r="C45" s="386"/>
      <c r="D45" s="303" t="s">
        <v>13</v>
      </c>
      <c r="E45" s="34">
        <f>SUM(E46:E48)</f>
        <v>0</v>
      </c>
      <c r="F45" s="34">
        <f t="shared" ref="F45:I45" si="21">SUM(F46:F48)</f>
        <v>0</v>
      </c>
      <c r="G45" s="34">
        <f t="shared" si="21"/>
        <v>0</v>
      </c>
      <c r="H45" s="34">
        <f t="shared" si="21"/>
        <v>0</v>
      </c>
      <c r="I45" s="34">
        <f t="shared" si="21"/>
        <v>0</v>
      </c>
      <c r="J45" s="462" t="s">
        <v>112</v>
      </c>
      <c r="K45" s="322">
        <f t="shared" ref="K45:M45" si="22">SUM(K46:K48)</f>
        <v>2.4535</v>
      </c>
      <c r="L45" s="322">
        <f t="shared" si="22"/>
        <v>0</v>
      </c>
      <c r="M45" s="322">
        <f t="shared" si="22"/>
        <v>0</v>
      </c>
      <c r="N45" s="39">
        <f>E45+H45+I45+K45+L45+M45</f>
        <v>2.4535</v>
      </c>
      <c r="O45" s="381"/>
    </row>
    <row r="46" spans="1:15" s="382" customFormat="1" ht="23.25">
      <c r="A46" s="302"/>
      <c r="B46" s="465"/>
      <c r="C46" s="386"/>
      <c r="D46" s="304" t="s">
        <v>14</v>
      </c>
      <c r="E46" s="161"/>
      <c r="F46" s="161"/>
      <c r="G46" s="161"/>
      <c r="H46" s="161"/>
      <c r="I46" s="161"/>
      <c r="J46" s="463"/>
      <c r="K46" s="387">
        <v>0</v>
      </c>
      <c r="L46" s="384"/>
      <c r="M46" s="384"/>
      <c r="N46" s="182">
        <f t="shared" si="11"/>
        <v>0</v>
      </c>
      <c r="O46" s="381"/>
    </row>
    <row r="47" spans="1:15" s="382" customFormat="1" ht="23.25">
      <c r="A47" s="302"/>
      <c r="B47" s="465"/>
      <c r="C47" s="386"/>
      <c r="D47" s="304" t="s">
        <v>6</v>
      </c>
      <c r="E47" s="161"/>
      <c r="F47" s="161"/>
      <c r="G47" s="161"/>
      <c r="H47" s="161"/>
      <c r="I47" s="161"/>
      <c r="J47" s="463"/>
      <c r="K47" s="387">
        <v>2.38</v>
      </c>
      <c r="L47" s="384"/>
      <c r="M47" s="384"/>
      <c r="N47" s="182">
        <f t="shared" si="11"/>
        <v>2.38</v>
      </c>
      <c r="O47" s="381"/>
    </row>
    <row r="48" spans="1:15" s="382" customFormat="1" ht="23.25">
      <c r="A48" s="302"/>
      <c r="B48" s="465"/>
      <c r="C48" s="386"/>
      <c r="D48" s="304" t="s">
        <v>7</v>
      </c>
      <c r="E48" s="161"/>
      <c r="F48" s="161"/>
      <c r="G48" s="161"/>
      <c r="H48" s="161"/>
      <c r="I48" s="161"/>
      <c r="J48" s="464"/>
      <c r="K48" s="388">
        <v>7.3499999999999996E-2</v>
      </c>
      <c r="L48" s="384"/>
      <c r="M48" s="384"/>
      <c r="N48" s="182">
        <f t="shared" si="11"/>
        <v>7.3499999999999996E-2</v>
      </c>
      <c r="O48" s="381"/>
    </row>
    <row r="49" spans="1:15" s="382" customFormat="1" ht="22.5">
      <c r="A49" s="302"/>
      <c r="B49" s="471" t="s">
        <v>113</v>
      </c>
      <c r="C49" s="386"/>
      <c r="D49" s="303" t="s">
        <v>13</v>
      </c>
      <c r="E49" s="34">
        <f>SUM(E50:E52)</f>
        <v>0</v>
      </c>
      <c r="F49" s="34">
        <f t="shared" ref="F49:I49" si="23">SUM(F50:F52)</f>
        <v>0</v>
      </c>
      <c r="G49" s="34">
        <f t="shared" si="23"/>
        <v>0</v>
      </c>
      <c r="H49" s="34">
        <f t="shared" si="23"/>
        <v>0</v>
      </c>
      <c r="I49" s="34">
        <f t="shared" si="23"/>
        <v>0</v>
      </c>
      <c r="J49" s="462" t="s">
        <v>106</v>
      </c>
      <c r="K49" s="322">
        <f t="shared" ref="K49:M49" si="24">SUM(K50:K52)</f>
        <v>0</v>
      </c>
      <c r="L49" s="322">
        <f t="shared" si="24"/>
        <v>1.6165</v>
      </c>
      <c r="M49" s="322">
        <f t="shared" si="24"/>
        <v>0</v>
      </c>
      <c r="N49" s="39">
        <f>E49+H49+I49+K49+L49+M49</f>
        <v>1.6165</v>
      </c>
      <c r="O49" s="381"/>
    </row>
    <row r="50" spans="1:15" s="382" customFormat="1" ht="23.25">
      <c r="A50" s="302"/>
      <c r="B50" s="472"/>
      <c r="C50" s="386"/>
      <c r="D50" s="304" t="s">
        <v>14</v>
      </c>
      <c r="E50" s="161"/>
      <c r="F50" s="161"/>
      <c r="G50" s="161"/>
      <c r="H50" s="161"/>
      <c r="I50" s="161"/>
      <c r="J50" s="463"/>
      <c r="K50" s="301"/>
      <c r="L50" s="387">
        <v>0</v>
      </c>
      <c r="M50" s="384"/>
      <c r="N50" s="182">
        <f t="shared" si="11"/>
        <v>0</v>
      </c>
      <c r="O50" s="381"/>
    </row>
    <row r="51" spans="1:15" s="382" customFormat="1" ht="23.25">
      <c r="A51" s="302"/>
      <c r="B51" s="472"/>
      <c r="C51" s="386"/>
      <c r="D51" s="304" t="s">
        <v>6</v>
      </c>
      <c r="E51" s="161"/>
      <c r="F51" s="161"/>
      <c r="G51" s="161"/>
      <c r="H51" s="161"/>
      <c r="I51" s="161"/>
      <c r="J51" s="463"/>
      <c r="K51" s="301"/>
      <c r="L51" s="387">
        <v>1.5680000000000001</v>
      </c>
      <c r="M51" s="384"/>
      <c r="N51" s="182">
        <f t="shared" si="11"/>
        <v>1.5680000000000001</v>
      </c>
      <c r="O51" s="381"/>
    </row>
    <row r="52" spans="1:15" s="382" customFormat="1" ht="23.25">
      <c r="A52" s="302"/>
      <c r="B52" s="473"/>
      <c r="C52" s="386"/>
      <c r="D52" s="304" t="s">
        <v>7</v>
      </c>
      <c r="E52" s="161"/>
      <c r="F52" s="161"/>
      <c r="G52" s="161"/>
      <c r="H52" s="161"/>
      <c r="I52" s="161"/>
      <c r="J52" s="464"/>
      <c r="K52" s="301"/>
      <c r="L52" s="388">
        <v>4.8500000000000001E-2</v>
      </c>
      <c r="M52" s="384"/>
      <c r="N52" s="182">
        <f t="shared" si="11"/>
        <v>4.8500000000000001E-2</v>
      </c>
      <c r="O52" s="381"/>
    </row>
    <row r="53" spans="1:15" s="382" customFormat="1" ht="22.5">
      <c r="A53" s="302"/>
      <c r="B53" s="465" t="s">
        <v>114</v>
      </c>
      <c r="C53" s="386"/>
      <c r="D53" s="303" t="s">
        <v>13</v>
      </c>
      <c r="E53" s="34">
        <f>SUM(E54:E56)</f>
        <v>0</v>
      </c>
      <c r="F53" s="34">
        <f t="shared" ref="F53:I53" si="25">SUM(F54:F56)</f>
        <v>0</v>
      </c>
      <c r="G53" s="34">
        <f t="shared" si="25"/>
        <v>0</v>
      </c>
      <c r="H53" s="34">
        <f t="shared" si="25"/>
        <v>0</v>
      </c>
      <c r="I53" s="34">
        <f t="shared" si="25"/>
        <v>0</v>
      </c>
      <c r="J53" s="462" t="s">
        <v>106</v>
      </c>
      <c r="K53" s="322">
        <f t="shared" ref="K53:M53" si="26">SUM(K54:K56)</f>
        <v>0</v>
      </c>
      <c r="L53" s="322">
        <f t="shared" si="26"/>
        <v>2.1741999999999999</v>
      </c>
      <c r="M53" s="322">
        <f t="shared" si="26"/>
        <v>0</v>
      </c>
      <c r="N53" s="39">
        <f>E53+H53+I53+K53+L53+M53</f>
        <v>2.1741999999999999</v>
      </c>
      <c r="O53" s="381"/>
    </row>
    <row r="54" spans="1:15" s="382" customFormat="1" ht="23.25">
      <c r="A54" s="302"/>
      <c r="B54" s="465"/>
      <c r="C54" s="386"/>
      <c r="D54" s="304" t="s">
        <v>14</v>
      </c>
      <c r="E54" s="161"/>
      <c r="F54" s="161"/>
      <c r="G54" s="161"/>
      <c r="H54" s="161"/>
      <c r="I54" s="161"/>
      <c r="J54" s="463"/>
      <c r="K54" s="301"/>
      <c r="L54" s="387">
        <v>0</v>
      </c>
      <c r="M54" s="384"/>
      <c r="N54" s="182">
        <f t="shared" si="11"/>
        <v>0</v>
      </c>
      <c r="O54" s="381"/>
    </row>
    <row r="55" spans="1:15" s="382" customFormat="1" ht="23.25">
      <c r="A55" s="302"/>
      <c r="B55" s="465"/>
      <c r="C55" s="386"/>
      <c r="D55" s="304" t="s">
        <v>6</v>
      </c>
      <c r="E55" s="161"/>
      <c r="F55" s="161"/>
      <c r="G55" s="161"/>
      <c r="H55" s="161"/>
      <c r="I55" s="161"/>
      <c r="J55" s="463"/>
      <c r="K55" s="301"/>
      <c r="L55" s="387">
        <v>2.109</v>
      </c>
      <c r="M55" s="384"/>
      <c r="N55" s="182">
        <f t="shared" si="11"/>
        <v>2.109</v>
      </c>
      <c r="O55" s="381"/>
    </row>
    <row r="56" spans="1:15" s="382" customFormat="1" ht="23.25">
      <c r="A56" s="302"/>
      <c r="B56" s="471"/>
      <c r="C56" s="386"/>
      <c r="D56" s="304" t="s">
        <v>7</v>
      </c>
      <c r="E56" s="161"/>
      <c r="F56" s="161"/>
      <c r="G56" s="161"/>
      <c r="H56" s="161"/>
      <c r="I56" s="161"/>
      <c r="J56" s="464"/>
      <c r="K56" s="301"/>
      <c r="L56" s="388">
        <v>6.5199999999999994E-2</v>
      </c>
      <c r="M56" s="384"/>
      <c r="N56" s="182">
        <f t="shared" si="11"/>
        <v>6.5199999999999994E-2</v>
      </c>
      <c r="O56" s="381"/>
    </row>
    <row r="57" spans="1:15" s="382" customFormat="1" ht="22.5">
      <c r="A57" s="302"/>
      <c r="B57" s="465" t="s">
        <v>115</v>
      </c>
      <c r="C57" s="386"/>
      <c r="D57" s="303" t="s">
        <v>13</v>
      </c>
      <c r="E57" s="34">
        <f>SUM(E58:E60)</f>
        <v>0</v>
      </c>
      <c r="F57" s="34">
        <f t="shared" ref="F57:I57" si="27">SUM(F58:F60)</f>
        <v>0</v>
      </c>
      <c r="G57" s="34">
        <f t="shared" si="27"/>
        <v>0</v>
      </c>
      <c r="H57" s="34">
        <f t="shared" si="27"/>
        <v>0</v>
      </c>
      <c r="I57" s="34">
        <f t="shared" si="27"/>
        <v>0</v>
      </c>
      <c r="J57" s="462" t="s">
        <v>106</v>
      </c>
      <c r="K57" s="322">
        <f t="shared" ref="K57:M57" si="28">SUM(K58:K60)</f>
        <v>0</v>
      </c>
      <c r="L57" s="322">
        <f t="shared" si="28"/>
        <v>15.495744999999999</v>
      </c>
      <c r="M57" s="322">
        <f t="shared" si="28"/>
        <v>0</v>
      </c>
      <c r="N57" s="39">
        <f>E57+H57+I57+K57+L57+M57</f>
        <v>15.495744999999999</v>
      </c>
      <c r="O57" s="381"/>
    </row>
    <row r="58" spans="1:15" s="382" customFormat="1" ht="23.25">
      <c r="A58" s="302"/>
      <c r="B58" s="465"/>
      <c r="C58" s="386"/>
      <c r="D58" s="304" t="s">
        <v>14</v>
      </c>
      <c r="E58" s="161"/>
      <c r="F58" s="161"/>
      <c r="G58" s="161"/>
      <c r="H58" s="161"/>
      <c r="I58" s="161"/>
      <c r="J58" s="463"/>
      <c r="K58" s="301"/>
      <c r="L58" s="387">
        <v>0</v>
      </c>
      <c r="M58" s="384"/>
      <c r="N58" s="182">
        <f t="shared" si="11"/>
        <v>0</v>
      </c>
      <c r="O58" s="381"/>
    </row>
    <row r="59" spans="1:15" s="382" customFormat="1" ht="23.25">
      <c r="A59" s="302"/>
      <c r="B59" s="465"/>
      <c r="C59" s="386"/>
      <c r="D59" s="304" t="s">
        <v>6</v>
      </c>
      <c r="E59" s="161"/>
      <c r="F59" s="161"/>
      <c r="G59" s="161"/>
      <c r="H59" s="161"/>
      <c r="I59" s="161"/>
      <c r="J59" s="463"/>
      <c r="K59" s="301"/>
      <c r="L59" s="387">
        <v>15.03</v>
      </c>
      <c r="M59" s="384"/>
      <c r="N59" s="182">
        <f t="shared" si="11"/>
        <v>15.03</v>
      </c>
      <c r="O59" s="381"/>
    </row>
    <row r="60" spans="1:15" s="382" customFormat="1" ht="23.25">
      <c r="A60" s="302"/>
      <c r="B60" s="465"/>
      <c r="C60" s="386"/>
      <c r="D60" s="304" t="s">
        <v>7</v>
      </c>
      <c r="E60" s="161"/>
      <c r="F60" s="161"/>
      <c r="G60" s="161"/>
      <c r="H60" s="161"/>
      <c r="I60" s="161"/>
      <c r="J60" s="464"/>
      <c r="K60" s="301"/>
      <c r="L60" s="388">
        <v>0.46574500000000002</v>
      </c>
      <c r="M60" s="384"/>
      <c r="N60" s="182">
        <f t="shared" si="11"/>
        <v>0.46574500000000002</v>
      </c>
      <c r="O60" s="381"/>
    </row>
    <row r="61" spans="1:15" s="382" customFormat="1" ht="22.5">
      <c r="A61" s="302"/>
      <c r="B61" s="446"/>
      <c r="C61" s="386"/>
      <c r="D61" s="303" t="s">
        <v>13</v>
      </c>
      <c r="E61" s="34">
        <f>SUM(E62:E64)</f>
        <v>0</v>
      </c>
      <c r="F61" s="34">
        <f t="shared" ref="F61:I61" si="29">SUM(F62:F64)</f>
        <v>0</v>
      </c>
      <c r="G61" s="34">
        <f t="shared" si="29"/>
        <v>0</v>
      </c>
      <c r="H61" s="34">
        <f t="shared" si="29"/>
        <v>0</v>
      </c>
      <c r="I61" s="34">
        <f t="shared" si="29"/>
        <v>0</v>
      </c>
      <c r="J61" s="444"/>
      <c r="K61" s="322">
        <f t="shared" ref="K61:M61" si="30">SUM(K62:K64)</f>
        <v>0</v>
      </c>
      <c r="L61" s="322">
        <f t="shared" si="30"/>
        <v>0</v>
      </c>
      <c r="M61" s="322">
        <f t="shared" si="30"/>
        <v>0</v>
      </c>
      <c r="N61" s="39">
        <f>E61+H61+I61+K61+L61+M61</f>
        <v>0</v>
      </c>
      <c r="O61" s="381"/>
    </row>
    <row r="62" spans="1:15" s="382" customFormat="1" ht="23.25">
      <c r="A62" s="302"/>
      <c r="B62" s="446"/>
      <c r="C62" s="386"/>
      <c r="D62" s="304" t="s">
        <v>14</v>
      </c>
      <c r="E62" s="161"/>
      <c r="F62" s="161"/>
      <c r="G62" s="161"/>
      <c r="H62" s="161"/>
      <c r="I62" s="161"/>
      <c r="J62" s="444"/>
      <c r="K62" s="301"/>
      <c r="L62" s="384"/>
      <c r="M62" s="384"/>
      <c r="N62" s="182">
        <f t="shared" si="11"/>
        <v>0</v>
      </c>
      <c r="O62" s="381"/>
    </row>
    <row r="63" spans="1:15" s="382" customFormat="1" ht="23.25">
      <c r="A63" s="302"/>
      <c r="B63" s="446"/>
      <c r="C63" s="386"/>
      <c r="D63" s="304" t="s">
        <v>6</v>
      </c>
      <c r="E63" s="161"/>
      <c r="F63" s="161"/>
      <c r="G63" s="161"/>
      <c r="H63" s="161"/>
      <c r="I63" s="161"/>
      <c r="J63" s="444"/>
      <c r="K63" s="301"/>
      <c r="L63" s="384"/>
      <c r="M63" s="384"/>
      <c r="N63" s="182">
        <f t="shared" si="11"/>
        <v>0</v>
      </c>
      <c r="O63" s="381"/>
    </row>
    <row r="64" spans="1:15" s="382" customFormat="1" ht="23.25">
      <c r="A64" s="302"/>
      <c r="B64" s="446"/>
      <c r="C64" s="386"/>
      <c r="D64" s="304" t="s">
        <v>7</v>
      </c>
      <c r="E64" s="161"/>
      <c r="F64" s="161"/>
      <c r="G64" s="161"/>
      <c r="H64" s="161"/>
      <c r="I64" s="161"/>
      <c r="J64" s="444"/>
      <c r="K64" s="301"/>
      <c r="L64" s="384"/>
      <c r="M64" s="384"/>
      <c r="N64" s="182">
        <f t="shared" si="11"/>
        <v>0</v>
      </c>
      <c r="O64" s="381"/>
    </row>
    <row r="65" spans="1:15" s="357" customFormat="1" ht="40.5">
      <c r="A65" s="585" t="str">
        <f>E15</f>
        <v>I</v>
      </c>
      <c r="B65" s="33" t="s">
        <v>42</v>
      </c>
      <c r="C65" s="587"/>
      <c r="D65" s="389" t="s">
        <v>5</v>
      </c>
      <c r="E65" s="166">
        <f>SUM(E66:E68)</f>
        <v>0</v>
      </c>
      <c r="F65" s="166">
        <f t="shared" ref="F65:I65" si="31">SUM(F66:F68)</f>
        <v>0</v>
      </c>
      <c r="G65" s="166">
        <f t="shared" si="31"/>
        <v>0</v>
      </c>
      <c r="H65" s="166">
        <f t="shared" si="31"/>
        <v>0</v>
      </c>
      <c r="I65" s="166">
        <f t="shared" si="31"/>
        <v>0</v>
      </c>
      <c r="J65" s="573"/>
      <c r="K65" s="390">
        <f t="shared" ref="K65:N65" si="32">K66+K67+K68</f>
        <v>52.783500000000004</v>
      </c>
      <c r="L65" s="390">
        <f t="shared" si="32"/>
        <v>50.697944999999997</v>
      </c>
      <c r="M65" s="390">
        <f t="shared" si="32"/>
        <v>8.8860600000000005</v>
      </c>
      <c r="N65" s="167">
        <f t="shared" si="32"/>
        <v>112.36750500000001</v>
      </c>
      <c r="O65" s="356"/>
    </row>
    <row r="66" spans="1:15">
      <c r="A66" s="585"/>
      <c r="B66" s="576" t="str">
        <f>F15</f>
        <v>ДЕМОГРАФИЯ</v>
      </c>
      <c r="C66" s="587"/>
      <c r="D66" s="391" t="s">
        <v>14</v>
      </c>
      <c r="E66" s="168">
        <f>E19+E25+E30+E34+E38+E42+E46+E50+E54+E58+E62</f>
        <v>0</v>
      </c>
      <c r="F66" s="168">
        <f t="shared" ref="F66:I66" si="33">F19+F25+F30+F34+F38+F42+F46+F50+F54+F58+F62</f>
        <v>0</v>
      </c>
      <c r="G66" s="168">
        <f t="shared" si="33"/>
        <v>0</v>
      </c>
      <c r="H66" s="168">
        <f t="shared" si="33"/>
        <v>0</v>
      </c>
      <c r="I66" s="168">
        <f t="shared" si="33"/>
        <v>0</v>
      </c>
      <c r="J66" s="592"/>
      <c r="K66" s="392">
        <f t="shared" ref="K66:M68" si="34">K19+K25+K30+K34+K38+K42+K46+K50+K54+K58+K62</f>
        <v>0</v>
      </c>
      <c r="L66" s="392">
        <f t="shared" si="34"/>
        <v>18.585999999999999</v>
      </c>
      <c r="M66" s="392">
        <f t="shared" si="34"/>
        <v>0</v>
      </c>
      <c r="N66" s="228">
        <f t="shared" si="11"/>
        <v>18.585999999999999</v>
      </c>
    </row>
    <row r="67" spans="1:15" ht="28.5" customHeight="1">
      <c r="A67" s="585"/>
      <c r="B67" s="583"/>
      <c r="C67" s="587"/>
      <c r="D67" s="391" t="s">
        <v>6</v>
      </c>
      <c r="E67" s="168">
        <f>E20+E26+E31+E35+E39+E43+E47+E51+E55+E59+E63</f>
        <v>0</v>
      </c>
      <c r="F67" s="168">
        <f t="shared" ref="F67:I67" si="35">F20+F26+F31+F35+F39+F43+F47+F51+F55+F59+F63</f>
        <v>0</v>
      </c>
      <c r="G67" s="168">
        <f t="shared" si="35"/>
        <v>0</v>
      </c>
      <c r="H67" s="168">
        <f t="shared" si="35"/>
        <v>0</v>
      </c>
      <c r="I67" s="168">
        <f t="shared" si="35"/>
        <v>0</v>
      </c>
      <c r="J67" s="592"/>
      <c r="K67" s="392">
        <f t="shared" si="34"/>
        <v>49.03</v>
      </c>
      <c r="L67" s="392">
        <f t="shared" si="34"/>
        <v>30.590699999999998</v>
      </c>
      <c r="M67" s="392">
        <f t="shared" si="34"/>
        <v>8.1722000000000001</v>
      </c>
      <c r="N67" s="228">
        <f t="shared" si="11"/>
        <v>87.792900000000003</v>
      </c>
    </row>
    <row r="68" spans="1:15" s="357" customFormat="1" ht="21" thickBot="1">
      <c r="A68" s="586"/>
      <c r="B68" s="584"/>
      <c r="C68" s="588"/>
      <c r="D68" s="393" t="s">
        <v>7</v>
      </c>
      <c r="E68" s="168">
        <f>E21+E27+E32+E36+E40+E44+E48+E52+E56+E60+E64</f>
        <v>0</v>
      </c>
      <c r="F68" s="168">
        <f t="shared" ref="F68:I68" si="36">F21+F27+F32+F36+F40+F44+F48+F52+F56+F60+F64</f>
        <v>0</v>
      </c>
      <c r="G68" s="168">
        <f t="shared" si="36"/>
        <v>0</v>
      </c>
      <c r="H68" s="168">
        <f t="shared" si="36"/>
        <v>0</v>
      </c>
      <c r="I68" s="168">
        <f t="shared" si="36"/>
        <v>0</v>
      </c>
      <c r="J68" s="593"/>
      <c r="K68" s="392">
        <f t="shared" si="34"/>
        <v>3.7535000000000003</v>
      </c>
      <c r="L68" s="392">
        <f t="shared" si="34"/>
        <v>1.521245</v>
      </c>
      <c r="M68" s="392">
        <f t="shared" si="34"/>
        <v>0.71386000000000005</v>
      </c>
      <c r="N68" s="263">
        <f t="shared" si="11"/>
        <v>5.9886050000000006</v>
      </c>
      <c r="O68" s="356"/>
    </row>
    <row r="69" spans="1:15" s="357" customFormat="1" ht="23.25" customHeight="1" thickBot="1">
      <c r="A69" s="29"/>
      <c r="B69" s="30"/>
      <c r="C69" s="30"/>
      <c r="D69" s="30"/>
      <c r="E69" s="50" t="s">
        <v>45</v>
      </c>
      <c r="F69" s="49" t="s">
        <v>46</v>
      </c>
      <c r="G69" s="51"/>
      <c r="H69" s="30"/>
      <c r="I69" s="30"/>
      <c r="J69" s="30"/>
      <c r="K69" s="30"/>
      <c r="L69" s="30"/>
      <c r="M69" s="30"/>
      <c r="N69" s="31"/>
      <c r="O69" s="356"/>
    </row>
    <row r="70" spans="1:15" s="357" customFormat="1" ht="35.25" customHeight="1" thickBot="1">
      <c r="A70" s="615" t="s">
        <v>99</v>
      </c>
      <c r="B70" s="616"/>
      <c r="C70" s="616"/>
      <c r="D70" s="616"/>
      <c r="E70" s="616"/>
      <c r="F70" s="616"/>
      <c r="G70" s="616"/>
      <c r="H70" s="616"/>
      <c r="I70" s="616"/>
      <c r="J70" s="616"/>
      <c r="K70" s="617"/>
      <c r="L70" s="617"/>
      <c r="M70" s="617"/>
      <c r="N70" s="618"/>
      <c r="O70" s="356"/>
    </row>
    <row r="71" spans="1:15" s="357" customFormat="1" ht="40.5">
      <c r="A71" s="612" t="s">
        <v>8</v>
      </c>
      <c r="B71" s="307" t="s">
        <v>116</v>
      </c>
      <c r="C71" s="222"/>
      <c r="D71" s="156"/>
      <c r="E71" s="137"/>
      <c r="F71" s="137"/>
      <c r="G71" s="137"/>
      <c r="H71" s="137"/>
      <c r="I71" s="137"/>
      <c r="J71" s="148"/>
      <c r="K71" s="394"/>
      <c r="L71" s="394"/>
      <c r="M71" s="394"/>
      <c r="N71" s="149"/>
      <c r="O71" s="356"/>
    </row>
    <row r="72" spans="1:15" s="357" customFormat="1" ht="22.5">
      <c r="A72" s="613"/>
      <c r="B72" s="308" t="s">
        <v>117</v>
      </c>
      <c r="C72" s="223"/>
      <c r="D72" s="157"/>
      <c r="E72" s="138"/>
      <c r="F72" s="131"/>
      <c r="G72" s="131"/>
      <c r="H72" s="131"/>
      <c r="I72" s="131"/>
      <c r="J72" s="150"/>
      <c r="K72" s="395"/>
      <c r="L72" s="395"/>
      <c r="M72" s="395"/>
      <c r="N72" s="151"/>
      <c r="O72" s="356"/>
    </row>
    <row r="73" spans="1:15" s="357" customFormat="1" ht="60.75">
      <c r="A73" s="613" t="s">
        <v>9</v>
      </c>
      <c r="B73" s="309" t="s">
        <v>118</v>
      </c>
      <c r="C73" s="224"/>
      <c r="D73" s="158"/>
      <c r="E73" s="133"/>
      <c r="F73" s="133"/>
      <c r="G73" s="133"/>
      <c r="H73" s="133"/>
      <c r="I73" s="133"/>
      <c r="J73" s="152"/>
      <c r="K73" s="396"/>
      <c r="L73" s="396"/>
      <c r="M73" s="396"/>
      <c r="N73" s="153"/>
      <c r="O73" s="356"/>
    </row>
    <row r="74" spans="1:15" s="357" customFormat="1" ht="22.5">
      <c r="A74" s="613"/>
      <c r="B74" s="308" t="s">
        <v>117</v>
      </c>
      <c r="C74" s="223"/>
      <c r="D74" s="157"/>
      <c r="E74" s="138"/>
      <c r="F74" s="131"/>
      <c r="G74" s="131"/>
      <c r="H74" s="131"/>
      <c r="I74" s="131"/>
      <c r="J74" s="150"/>
      <c r="K74" s="395"/>
      <c r="L74" s="395"/>
      <c r="M74" s="395"/>
      <c r="N74" s="151"/>
      <c r="O74" s="356"/>
    </row>
    <row r="75" spans="1:15" s="357" customFormat="1" ht="60.75">
      <c r="A75" s="613" t="s">
        <v>71</v>
      </c>
      <c r="B75" s="309" t="s">
        <v>119</v>
      </c>
      <c r="C75" s="224"/>
      <c r="D75" s="158"/>
      <c r="E75" s="133"/>
      <c r="F75" s="133"/>
      <c r="G75" s="133"/>
      <c r="H75" s="133"/>
      <c r="I75" s="133"/>
      <c r="J75" s="152"/>
      <c r="K75" s="396"/>
      <c r="L75" s="396"/>
      <c r="M75" s="396"/>
      <c r="N75" s="153"/>
      <c r="O75" s="356"/>
    </row>
    <row r="76" spans="1:15" s="357" customFormat="1" ht="22.5">
      <c r="A76" s="613"/>
      <c r="B76" s="308" t="s">
        <v>117</v>
      </c>
      <c r="C76" s="223"/>
      <c r="D76" s="157"/>
      <c r="E76" s="138"/>
      <c r="F76" s="131"/>
      <c r="G76" s="131"/>
      <c r="H76" s="131"/>
      <c r="I76" s="131"/>
      <c r="J76" s="150"/>
      <c r="K76" s="395"/>
      <c r="L76" s="395"/>
      <c r="M76" s="395"/>
      <c r="N76" s="151"/>
      <c r="O76" s="356"/>
    </row>
    <row r="77" spans="1:15" s="357" customFormat="1" ht="81">
      <c r="A77" s="613" t="s">
        <v>72</v>
      </c>
      <c r="B77" s="309" t="s">
        <v>120</v>
      </c>
      <c r="C77" s="224"/>
      <c r="D77" s="158"/>
      <c r="E77" s="133"/>
      <c r="F77" s="133"/>
      <c r="G77" s="133"/>
      <c r="H77" s="133"/>
      <c r="I77" s="133"/>
      <c r="J77" s="152"/>
      <c r="K77" s="396"/>
      <c r="L77" s="396"/>
      <c r="M77" s="396"/>
      <c r="N77" s="153"/>
      <c r="O77" s="356"/>
    </row>
    <row r="78" spans="1:15" s="357" customFormat="1" ht="23.25" thickBot="1">
      <c r="A78" s="614"/>
      <c r="B78" s="308" t="s">
        <v>117</v>
      </c>
      <c r="C78" s="225"/>
      <c r="D78" s="159"/>
      <c r="E78" s="139"/>
      <c r="F78" s="135"/>
      <c r="G78" s="135"/>
      <c r="H78" s="135"/>
      <c r="I78" s="135"/>
      <c r="J78" s="154"/>
      <c r="K78" s="397"/>
      <c r="L78" s="397"/>
      <c r="M78" s="397"/>
      <c r="N78" s="155"/>
      <c r="O78" s="356"/>
    </row>
    <row r="79" spans="1:15" s="357" customFormat="1" ht="21" thickBot="1">
      <c r="A79" s="493" t="s">
        <v>22</v>
      </c>
      <c r="B79" s="494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  <c r="N79" s="495"/>
      <c r="O79" s="356"/>
    </row>
    <row r="80" spans="1:15" s="357" customFormat="1" ht="19.5">
      <c r="A80" s="5"/>
      <c r="B80" s="6" t="s">
        <v>10</v>
      </c>
      <c r="C80" s="484" t="s">
        <v>11</v>
      </c>
      <c r="D80" s="485"/>
      <c r="E80" s="485"/>
      <c r="F80" s="485"/>
      <c r="G80" s="485"/>
      <c r="H80" s="485"/>
      <c r="I80" s="485"/>
      <c r="J80" s="485"/>
      <c r="K80" s="488"/>
      <c r="L80" s="488"/>
      <c r="M80" s="488"/>
      <c r="N80" s="489"/>
      <c r="O80" s="356"/>
    </row>
    <row r="81" spans="1:15" s="357" customFormat="1" ht="22.5" customHeight="1">
      <c r="A81" s="496" t="s">
        <v>12</v>
      </c>
      <c r="B81" s="465" t="s">
        <v>165</v>
      </c>
      <c r="C81" s="481"/>
      <c r="D81" s="303" t="s">
        <v>13</v>
      </c>
      <c r="E81" s="34">
        <f t="shared" ref="E81:I81" si="37">SUM(E82:E84)</f>
        <v>0.01</v>
      </c>
      <c r="F81" s="34">
        <f t="shared" si="37"/>
        <v>0</v>
      </c>
      <c r="G81" s="34">
        <f t="shared" si="37"/>
        <v>0</v>
      </c>
      <c r="H81" s="34">
        <f t="shared" si="37"/>
        <v>0.01</v>
      </c>
      <c r="I81" s="34">
        <f t="shared" si="37"/>
        <v>0.01</v>
      </c>
      <c r="J81" s="480"/>
      <c r="K81" s="322">
        <f t="shared" ref="K81:M81" si="38">SUM(K82:K84)</f>
        <v>0.02</v>
      </c>
      <c r="L81" s="322">
        <f t="shared" si="38"/>
        <v>0</v>
      </c>
      <c r="M81" s="322">
        <f t="shared" si="38"/>
        <v>0.02</v>
      </c>
      <c r="N81" s="39">
        <f>E81+H81+I81+K81+L81+M81</f>
        <v>7.0000000000000007E-2</v>
      </c>
      <c r="O81" s="356"/>
    </row>
    <row r="82" spans="1:15" s="357" customFormat="1" ht="23.25">
      <c r="A82" s="497"/>
      <c r="B82" s="465"/>
      <c r="C82" s="482"/>
      <c r="D82" s="304" t="s">
        <v>14</v>
      </c>
      <c r="E82" s="161">
        <v>0</v>
      </c>
      <c r="F82" s="161"/>
      <c r="G82" s="161"/>
      <c r="H82" s="161">
        <v>0</v>
      </c>
      <c r="I82" s="161">
        <v>0</v>
      </c>
      <c r="J82" s="460"/>
      <c r="K82" s="387">
        <v>0</v>
      </c>
      <c r="L82" s="384"/>
      <c r="M82" s="161">
        <v>0</v>
      </c>
      <c r="N82" s="182">
        <f t="shared" ref="N82:N84" si="39">E82+H82+I82+K82+L82+M82</f>
        <v>0</v>
      </c>
      <c r="O82" s="356"/>
    </row>
    <row r="83" spans="1:15" s="357" customFormat="1" ht="23.25">
      <c r="A83" s="497"/>
      <c r="B83" s="465"/>
      <c r="C83" s="482"/>
      <c r="D83" s="304" t="s">
        <v>6</v>
      </c>
      <c r="E83" s="161">
        <v>0.01</v>
      </c>
      <c r="F83" s="161"/>
      <c r="G83" s="161"/>
      <c r="H83" s="161">
        <v>0.01</v>
      </c>
      <c r="I83" s="161">
        <v>0.01</v>
      </c>
      <c r="J83" s="460"/>
      <c r="K83" s="161">
        <v>0.02</v>
      </c>
      <c r="L83" s="384"/>
      <c r="M83" s="161">
        <v>0.02</v>
      </c>
      <c r="N83" s="182">
        <f t="shared" si="39"/>
        <v>7.0000000000000007E-2</v>
      </c>
      <c r="O83" s="356"/>
    </row>
    <row r="84" spans="1:15" s="357" customFormat="1" ht="23.25">
      <c r="A84" s="498"/>
      <c r="B84" s="465"/>
      <c r="C84" s="483"/>
      <c r="D84" s="304" t="s">
        <v>7</v>
      </c>
      <c r="E84" s="161">
        <v>0</v>
      </c>
      <c r="F84" s="161"/>
      <c r="G84" s="161"/>
      <c r="H84" s="161">
        <v>0</v>
      </c>
      <c r="I84" s="161">
        <v>0</v>
      </c>
      <c r="J84" s="461"/>
      <c r="K84" s="388">
        <v>0</v>
      </c>
      <c r="L84" s="384"/>
      <c r="M84" s="161">
        <v>0</v>
      </c>
      <c r="N84" s="182">
        <f t="shared" si="39"/>
        <v>0</v>
      </c>
      <c r="O84" s="356"/>
    </row>
    <row r="85" spans="1:15" s="357" customFormat="1" ht="19.5">
      <c r="A85" s="5"/>
      <c r="B85" s="6" t="s">
        <v>10</v>
      </c>
      <c r="C85" s="484" t="s">
        <v>11</v>
      </c>
      <c r="D85" s="485"/>
      <c r="E85" s="485"/>
      <c r="F85" s="485"/>
      <c r="G85" s="485"/>
      <c r="H85" s="485"/>
      <c r="I85" s="485"/>
      <c r="J85" s="485"/>
      <c r="K85" s="488"/>
      <c r="L85" s="488"/>
      <c r="M85" s="488"/>
      <c r="N85" s="489"/>
      <c r="O85" s="356"/>
    </row>
    <row r="86" spans="1:15" s="357" customFormat="1" ht="22.5" customHeight="1">
      <c r="A86" s="496" t="s">
        <v>20</v>
      </c>
      <c r="B86" s="471" t="s">
        <v>166</v>
      </c>
      <c r="C86" s="481"/>
      <c r="D86" s="303" t="s">
        <v>13</v>
      </c>
      <c r="E86" s="34">
        <f t="shared" ref="E86:I86" si="40">SUM(E87:E89)</f>
        <v>0</v>
      </c>
      <c r="F86" s="34">
        <f t="shared" si="40"/>
        <v>0</v>
      </c>
      <c r="G86" s="34">
        <f t="shared" si="40"/>
        <v>0</v>
      </c>
      <c r="H86" s="34">
        <f t="shared" si="40"/>
        <v>0</v>
      </c>
      <c r="I86" s="34">
        <f t="shared" si="40"/>
        <v>0</v>
      </c>
      <c r="J86" s="480"/>
      <c r="K86" s="322">
        <f t="shared" ref="K86:M86" si="41">SUM(K87:K89)</f>
        <v>1</v>
      </c>
      <c r="L86" s="322">
        <f t="shared" si="41"/>
        <v>6</v>
      </c>
      <c r="M86" s="322">
        <f t="shared" si="41"/>
        <v>2</v>
      </c>
      <c r="N86" s="39">
        <f>E86+H86+I86+K86+L86+M86</f>
        <v>9</v>
      </c>
      <c r="O86" s="356"/>
    </row>
    <row r="87" spans="1:15" s="357" customFormat="1" ht="23.25">
      <c r="A87" s="497"/>
      <c r="B87" s="472"/>
      <c r="C87" s="482"/>
      <c r="D87" s="304" t="s">
        <v>14</v>
      </c>
      <c r="E87" s="161"/>
      <c r="F87" s="161"/>
      <c r="G87" s="161"/>
      <c r="H87" s="161"/>
      <c r="I87" s="161"/>
      <c r="J87" s="460"/>
      <c r="K87" s="387">
        <v>1</v>
      </c>
      <c r="L87" s="387">
        <v>6</v>
      </c>
      <c r="M87" s="161">
        <v>2</v>
      </c>
      <c r="N87" s="182">
        <f t="shared" ref="N87:N89" si="42">E87+H87+I87+K87+L87+M87</f>
        <v>9</v>
      </c>
      <c r="O87" s="356"/>
    </row>
    <row r="88" spans="1:15" s="357" customFormat="1" ht="23.25">
      <c r="A88" s="497"/>
      <c r="B88" s="472"/>
      <c r="C88" s="482"/>
      <c r="D88" s="304" t="s">
        <v>6</v>
      </c>
      <c r="E88" s="161"/>
      <c r="F88" s="161"/>
      <c r="G88" s="161"/>
      <c r="H88" s="161"/>
      <c r="I88" s="161"/>
      <c r="J88" s="460"/>
      <c r="K88" s="387">
        <v>0</v>
      </c>
      <c r="L88" s="387">
        <v>0</v>
      </c>
      <c r="M88" s="387">
        <v>0</v>
      </c>
      <c r="N88" s="182">
        <f t="shared" si="42"/>
        <v>0</v>
      </c>
      <c r="O88" s="356"/>
    </row>
    <row r="89" spans="1:15" s="357" customFormat="1" ht="23.25">
      <c r="A89" s="497"/>
      <c r="B89" s="473"/>
      <c r="C89" s="482"/>
      <c r="D89" s="304" t="s">
        <v>7</v>
      </c>
      <c r="E89" s="161"/>
      <c r="F89" s="161"/>
      <c r="G89" s="161"/>
      <c r="H89" s="161"/>
      <c r="I89" s="161"/>
      <c r="J89" s="461"/>
      <c r="K89" s="388">
        <v>0</v>
      </c>
      <c r="L89" s="388">
        <v>0</v>
      </c>
      <c r="M89" s="388">
        <v>0</v>
      </c>
      <c r="N89" s="182">
        <f t="shared" si="42"/>
        <v>0</v>
      </c>
      <c r="O89" s="356"/>
    </row>
    <row r="90" spans="1:15" s="357" customFormat="1" ht="39.75" thickBot="1">
      <c r="A90" s="40" t="s">
        <v>19</v>
      </c>
      <c r="B90" s="41" t="s">
        <v>21</v>
      </c>
      <c r="C90" s="42"/>
      <c r="D90" s="43"/>
      <c r="E90" s="162"/>
      <c r="F90" s="162"/>
      <c r="G90" s="162"/>
      <c r="H90" s="162"/>
      <c r="I90" s="162"/>
      <c r="J90" s="163"/>
      <c r="K90" s="164"/>
      <c r="L90" s="164"/>
      <c r="M90" s="164"/>
      <c r="N90" s="165"/>
      <c r="O90" s="356"/>
    </row>
    <row r="91" spans="1:15" s="357" customFormat="1" ht="21" thickBot="1">
      <c r="A91" s="490" t="s">
        <v>23</v>
      </c>
      <c r="B91" s="491"/>
      <c r="C91" s="491"/>
      <c r="D91" s="491"/>
      <c r="E91" s="491"/>
      <c r="F91" s="491"/>
      <c r="G91" s="491"/>
      <c r="H91" s="491"/>
      <c r="I91" s="491"/>
      <c r="J91" s="491"/>
      <c r="K91" s="491"/>
      <c r="L91" s="491"/>
      <c r="M91" s="491"/>
      <c r="N91" s="492"/>
      <c r="O91" s="356"/>
    </row>
    <row r="92" spans="1:15" s="357" customFormat="1" ht="19.5">
      <c r="A92" s="7"/>
      <c r="B92" s="8" t="s">
        <v>10</v>
      </c>
      <c r="C92" s="502" t="s">
        <v>11</v>
      </c>
      <c r="D92" s="502"/>
      <c r="E92" s="502"/>
      <c r="F92" s="502"/>
      <c r="G92" s="502"/>
      <c r="H92" s="502"/>
      <c r="I92" s="502"/>
      <c r="J92" s="502"/>
      <c r="K92" s="488"/>
      <c r="L92" s="488"/>
      <c r="M92" s="488"/>
      <c r="N92" s="489"/>
      <c r="O92" s="356"/>
    </row>
    <row r="93" spans="1:15" s="357" customFormat="1" ht="22.5">
      <c r="A93" s="497" t="s">
        <v>12</v>
      </c>
      <c r="B93" s="468" t="s">
        <v>24</v>
      </c>
      <c r="C93" s="499"/>
      <c r="D93" s="303" t="s">
        <v>13</v>
      </c>
      <c r="E93" s="34">
        <f t="shared" ref="E93:I93" si="43">SUM(E94:E96)</f>
        <v>0</v>
      </c>
      <c r="F93" s="34">
        <f t="shared" si="43"/>
        <v>0</v>
      </c>
      <c r="G93" s="34">
        <f t="shared" si="43"/>
        <v>0</v>
      </c>
      <c r="H93" s="34">
        <f t="shared" si="43"/>
        <v>0</v>
      </c>
      <c r="I93" s="34">
        <f t="shared" si="43"/>
        <v>0</v>
      </c>
      <c r="J93" s="480"/>
      <c r="K93" s="322">
        <f t="shared" ref="K93:M93" si="44">SUM(K94:K96)</f>
        <v>0</v>
      </c>
      <c r="L93" s="322">
        <f t="shared" si="44"/>
        <v>0</v>
      </c>
      <c r="M93" s="322">
        <f t="shared" si="44"/>
        <v>0</v>
      </c>
      <c r="N93" s="39">
        <f>E93+H93+I93+K93+L93+M93</f>
        <v>0</v>
      </c>
      <c r="O93" s="356"/>
    </row>
    <row r="94" spans="1:15" s="357" customFormat="1" ht="23.25">
      <c r="A94" s="497"/>
      <c r="B94" s="469"/>
      <c r="C94" s="500"/>
      <c r="D94" s="304" t="s">
        <v>14</v>
      </c>
      <c r="E94" s="161"/>
      <c r="F94" s="161"/>
      <c r="G94" s="161"/>
      <c r="H94" s="161"/>
      <c r="I94" s="161"/>
      <c r="J94" s="460"/>
      <c r="K94" s="384"/>
      <c r="L94" s="384"/>
      <c r="M94" s="384"/>
      <c r="N94" s="182">
        <f t="shared" ref="N94:N96" si="45">E94+H94+I94+K94+L94+M94</f>
        <v>0</v>
      </c>
      <c r="O94" s="356"/>
    </row>
    <row r="95" spans="1:15" s="357" customFormat="1" ht="23.25">
      <c r="A95" s="497"/>
      <c r="B95" s="469"/>
      <c r="C95" s="500"/>
      <c r="D95" s="304" t="s">
        <v>6</v>
      </c>
      <c r="E95" s="161"/>
      <c r="F95" s="161"/>
      <c r="G95" s="161"/>
      <c r="H95" s="161"/>
      <c r="I95" s="161"/>
      <c r="J95" s="460"/>
      <c r="K95" s="384"/>
      <c r="L95" s="384"/>
      <c r="M95" s="384"/>
      <c r="N95" s="182">
        <f t="shared" si="45"/>
        <v>0</v>
      </c>
      <c r="O95" s="356"/>
    </row>
    <row r="96" spans="1:15" s="357" customFormat="1" ht="23.25">
      <c r="A96" s="497"/>
      <c r="B96" s="469"/>
      <c r="C96" s="500"/>
      <c r="D96" s="304" t="s">
        <v>7</v>
      </c>
      <c r="E96" s="161"/>
      <c r="F96" s="161"/>
      <c r="G96" s="161"/>
      <c r="H96" s="161"/>
      <c r="I96" s="161"/>
      <c r="J96" s="461"/>
      <c r="K96" s="384"/>
      <c r="L96" s="384"/>
      <c r="M96" s="384"/>
      <c r="N96" s="182">
        <f t="shared" si="45"/>
        <v>0</v>
      </c>
      <c r="O96" s="356"/>
    </row>
    <row r="97" spans="1:15" s="357" customFormat="1" ht="40.5">
      <c r="A97" s="585" t="str">
        <f>E69</f>
        <v>II</v>
      </c>
      <c r="B97" s="33" t="s">
        <v>42</v>
      </c>
      <c r="C97" s="587"/>
      <c r="D97" s="389" t="s">
        <v>5</v>
      </c>
      <c r="E97" s="166">
        <f>E98+E99+E100</f>
        <v>0.01</v>
      </c>
      <c r="F97" s="166">
        <f t="shared" ref="F97:I97" si="46">F98+F99+F100</f>
        <v>0</v>
      </c>
      <c r="G97" s="166">
        <f t="shared" si="46"/>
        <v>0</v>
      </c>
      <c r="H97" s="166">
        <f t="shared" si="46"/>
        <v>0.01</v>
      </c>
      <c r="I97" s="166">
        <f t="shared" si="46"/>
        <v>0.01</v>
      </c>
      <c r="J97" s="573"/>
      <c r="K97" s="390">
        <f t="shared" ref="K97:N97" si="47">K98+K99+K100</f>
        <v>1.02</v>
      </c>
      <c r="L97" s="390">
        <f t="shared" si="47"/>
        <v>6</v>
      </c>
      <c r="M97" s="390">
        <f t="shared" si="47"/>
        <v>2.02</v>
      </c>
      <c r="N97" s="167">
        <f t="shared" si="47"/>
        <v>9.07</v>
      </c>
      <c r="O97" s="356"/>
    </row>
    <row r="98" spans="1:15" s="357" customFormat="1">
      <c r="A98" s="585"/>
      <c r="B98" s="576" t="str">
        <f>F69</f>
        <v>ЗДРАВООХРАНЕНИЕ</v>
      </c>
      <c r="C98" s="587"/>
      <c r="D98" s="391" t="s">
        <v>14</v>
      </c>
      <c r="E98" s="168">
        <f>E82+E87</f>
        <v>0</v>
      </c>
      <c r="F98" s="168">
        <f>F82+F87</f>
        <v>0</v>
      </c>
      <c r="G98" s="168">
        <f>G82+G87</f>
        <v>0</v>
      </c>
      <c r="H98" s="168">
        <f>H82+H87</f>
        <v>0</v>
      </c>
      <c r="I98" s="168">
        <f>I82+I87</f>
        <v>0</v>
      </c>
      <c r="J98" s="592"/>
      <c r="K98" s="392">
        <f>K82+K87</f>
        <v>1</v>
      </c>
      <c r="L98" s="392">
        <f>L82+L87</f>
        <v>6</v>
      </c>
      <c r="M98" s="392">
        <f>M82+M87</f>
        <v>2</v>
      </c>
      <c r="N98" s="228">
        <f t="shared" ref="N98:N100" si="48">E98+H98+I98+K98+L98+M98</f>
        <v>9</v>
      </c>
      <c r="O98" s="356"/>
    </row>
    <row r="99" spans="1:15" s="357" customFormat="1">
      <c r="A99" s="585"/>
      <c r="B99" s="583"/>
      <c r="C99" s="587"/>
      <c r="D99" s="391" t="s">
        <v>6</v>
      </c>
      <c r="E99" s="168">
        <f t="shared" ref="E99:F100" si="49">E83+E88</f>
        <v>0.01</v>
      </c>
      <c r="F99" s="168">
        <f t="shared" si="49"/>
        <v>0</v>
      </c>
      <c r="G99" s="168">
        <f t="shared" ref="G99:I99" si="50">G83+G88</f>
        <v>0</v>
      </c>
      <c r="H99" s="168">
        <f t="shared" si="50"/>
        <v>0.01</v>
      </c>
      <c r="I99" s="168">
        <f t="shared" si="50"/>
        <v>0.01</v>
      </c>
      <c r="J99" s="592"/>
      <c r="K99" s="392">
        <f t="shared" ref="K99:M99" si="51">K83+K88</f>
        <v>0.02</v>
      </c>
      <c r="L99" s="392">
        <f t="shared" si="51"/>
        <v>0</v>
      </c>
      <c r="M99" s="392">
        <f t="shared" si="51"/>
        <v>0.02</v>
      </c>
      <c r="N99" s="228">
        <f t="shared" si="48"/>
        <v>7.0000000000000007E-2</v>
      </c>
      <c r="O99" s="356"/>
    </row>
    <row r="100" spans="1:15" s="357" customFormat="1" ht="45.75" customHeight="1" thickBot="1">
      <c r="A100" s="586"/>
      <c r="B100" s="584"/>
      <c r="C100" s="588"/>
      <c r="D100" s="393" t="s">
        <v>7</v>
      </c>
      <c r="E100" s="168">
        <f t="shared" si="49"/>
        <v>0</v>
      </c>
      <c r="F100" s="168">
        <f t="shared" si="49"/>
        <v>0</v>
      </c>
      <c r="G100" s="168">
        <f t="shared" ref="G100:I100" si="52">G84+G89</f>
        <v>0</v>
      </c>
      <c r="H100" s="168">
        <f t="shared" si="52"/>
        <v>0</v>
      </c>
      <c r="I100" s="168">
        <f t="shared" si="52"/>
        <v>0</v>
      </c>
      <c r="J100" s="593"/>
      <c r="K100" s="392">
        <f t="shared" ref="K100:M100" si="53">K84+K89</f>
        <v>0</v>
      </c>
      <c r="L100" s="392">
        <f t="shared" si="53"/>
        <v>0</v>
      </c>
      <c r="M100" s="392">
        <f t="shared" si="53"/>
        <v>0</v>
      </c>
      <c r="N100" s="263">
        <f t="shared" si="48"/>
        <v>0</v>
      </c>
      <c r="O100" s="356"/>
    </row>
    <row r="101" spans="1:15" s="357" customFormat="1" ht="30" customHeight="1" thickBot="1">
      <c r="A101" s="29"/>
      <c r="B101" s="30"/>
      <c r="C101" s="30"/>
      <c r="D101" s="30"/>
      <c r="E101" s="50" t="s">
        <v>50</v>
      </c>
      <c r="F101" s="49" t="s">
        <v>49</v>
      </c>
      <c r="G101" s="51"/>
      <c r="H101" s="30"/>
      <c r="I101" s="30"/>
      <c r="J101" s="30"/>
      <c r="K101" s="30"/>
      <c r="L101" s="30"/>
      <c r="M101" s="30"/>
      <c r="N101" s="31"/>
      <c r="O101" s="356"/>
    </row>
    <row r="102" spans="1:15" s="357" customFormat="1" ht="21" customHeight="1" thickBot="1">
      <c r="A102" s="540" t="s">
        <v>135</v>
      </c>
      <c r="B102" s="541"/>
      <c r="C102" s="542"/>
      <c r="D102" s="542"/>
      <c r="E102" s="542"/>
      <c r="F102" s="542"/>
      <c r="G102" s="542"/>
      <c r="H102" s="542"/>
      <c r="I102" s="542"/>
      <c r="J102" s="542"/>
      <c r="K102" s="542"/>
      <c r="L102" s="542"/>
      <c r="M102" s="542"/>
      <c r="N102" s="542"/>
      <c r="O102" s="356"/>
    </row>
    <row r="103" spans="1:15" s="357" customFormat="1" ht="19.5">
      <c r="A103" s="5"/>
      <c r="B103" s="6" t="s">
        <v>10</v>
      </c>
      <c r="C103" s="543" t="s">
        <v>11</v>
      </c>
      <c r="D103" s="544"/>
      <c r="E103" s="544"/>
      <c r="F103" s="544"/>
      <c r="G103" s="544"/>
      <c r="H103" s="544"/>
      <c r="I103" s="544"/>
      <c r="J103" s="545"/>
      <c r="K103" s="546"/>
      <c r="L103" s="547"/>
      <c r="M103" s="547"/>
      <c r="N103" s="548"/>
      <c r="O103" s="356"/>
    </row>
    <row r="104" spans="1:15" s="357" customFormat="1" ht="22.5" customHeight="1">
      <c r="A104" s="496" t="s">
        <v>12</v>
      </c>
      <c r="B104" s="600" t="s">
        <v>136</v>
      </c>
      <c r="C104" s="481"/>
      <c r="D104" s="303" t="s">
        <v>13</v>
      </c>
      <c r="E104" s="34">
        <f t="shared" ref="E104:I104" si="54">SUM(E105:E107)</f>
        <v>24.766411000000005</v>
      </c>
      <c r="F104" s="34">
        <f t="shared" si="54"/>
        <v>24.766299999999998</v>
      </c>
      <c r="G104" s="34">
        <f t="shared" si="54"/>
        <v>0</v>
      </c>
      <c r="H104" s="34">
        <f t="shared" si="54"/>
        <v>26.04</v>
      </c>
      <c r="I104" s="34">
        <f t="shared" si="54"/>
        <v>26.04</v>
      </c>
      <c r="J104" s="603" t="s">
        <v>187</v>
      </c>
      <c r="K104" s="322">
        <f t="shared" ref="K104:M104" si="55">SUM(K105:K107)</f>
        <v>26.442</v>
      </c>
      <c r="L104" s="322">
        <f t="shared" si="55"/>
        <v>24.003</v>
      </c>
      <c r="M104" s="322">
        <f t="shared" si="55"/>
        <v>25.5337</v>
      </c>
      <c r="N104" s="39">
        <f>E104+H104+I104+K104+L104+M104</f>
        <v>152.82511099999999</v>
      </c>
      <c r="O104" s="356"/>
    </row>
    <row r="105" spans="1:15" s="357" customFormat="1" ht="23.25">
      <c r="A105" s="497"/>
      <c r="B105" s="601"/>
      <c r="C105" s="482"/>
      <c r="D105" s="304" t="s">
        <v>14</v>
      </c>
      <c r="E105" s="310">
        <v>24.149730000000002</v>
      </c>
      <c r="F105" s="161">
        <v>24.149699999999999</v>
      </c>
      <c r="G105" s="161"/>
      <c r="H105" s="310">
        <v>23.64</v>
      </c>
      <c r="I105" s="310">
        <v>23.64</v>
      </c>
      <c r="J105" s="604"/>
      <c r="K105" s="398">
        <v>25.783999999999999</v>
      </c>
      <c r="L105" s="398">
        <v>23.405999999999999</v>
      </c>
      <c r="M105" s="320">
        <v>24.898800000000001</v>
      </c>
      <c r="N105" s="182">
        <f t="shared" ref="N105:N107" si="56">E105+H105+I105+K105+L105+M105</f>
        <v>145.51853</v>
      </c>
      <c r="O105" s="356"/>
    </row>
    <row r="106" spans="1:15" s="357" customFormat="1" ht="23.25">
      <c r="A106" s="497"/>
      <c r="B106" s="601"/>
      <c r="C106" s="482"/>
      <c r="D106" s="304" t="s">
        <v>6</v>
      </c>
      <c r="E106" s="310">
        <v>0.49285099999999998</v>
      </c>
      <c r="F106" s="161">
        <v>0.49280000000000002</v>
      </c>
      <c r="G106" s="161"/>
      <c r="H106" s="310">
        <v>1.4</v>
      </c>
      <c r="I106" s="310">
        <v>1.4</v>
      </c>
      <c r="J106" s="604"/>
      <c r="K106" s="398">
        <v>0.52600000000000002</v>
      </c>
      <c r="L106" s="398">
        <v>0.47699999999999998</v>
      </c>
      <c r="M106" s="320">
        <v>0.5081</v>
      </c>
      <c r="N106" s="182">
        <f t="shared" si="56"/>
        <v>4.8039509999999996</v>
      </c>
      <c r="O106" s="356"/>
    </row>
    <row r="107" spans="1:15" s="357" customFormat="1" ht="314.25" customHeight="1">
      <c r="A107" s="498"/>
      <c r="B107" s="602"/>
      <c r="C107" s="483"/>
      <c r="D107" s="304" t="s">
        <v>7</v>
      </c>
      <c r="E107" s="310">
        <v>0.12383</v>
      </c>
      <c r="F107" s="161">
        <v>0.12379999999999999</v>
      </c>
      <c r="G107" s="161"/>
      <c r="H107" s="310">
        <v>1</v>
      </c>
      <c r="I107" s="310">
        <v>1</v>
      </c>
      <c r="J107" s="605"/>
      <c r="K107" s="318">
        <v>0.13200000000000001</v>
      </c>
      <c r="L107" s="318">
        <v>0.12</v>
      </c>
      <c r="M107" s="320">
        <v>0.1268</v>
      </c>
      <c r="N107" s="182">
        <f t="shared" si="56"/>
        <v>2.5026299999999999</v>
      </c>
      <c r="O107" s="356"/>
    </row>
    <row r="108" spans="1:15" s="357" customFormat="1" ht="19.5">
      <c r="A108" s="5"/>
      <c r="B108" s="6" t="s">
        <v>10</v>
      </c>
      <c r="C108" s="484" t="s">
        <v>11</v>
      </c>
      <c r="D108" s="485"/>
      <c r="E108" s="485"/>
      <c r="F108" s="485"/>
      <c r="G108" s="485"/>
      <c r="H108" s="485"/>
      <c r="I108" s="485"/>
      <c r="J108" s="591"/>
      <c r="K108" s="597"/>
      <c r="L108" s="598"/>
      <c r="M108" s="598"/>
      <c r="N108" s="599"/>
      <c r="O108" s="356"/>
    </row>
    <row r="109" spans="1:15" s="357" customFormat="1" ht="22.5" customHeight="1">
      <c r="A109" s="496" t="s">
        <v>20</v>
      </c>
      <c r="B109" s="600" t="s">
        <v>137</v>
      </c>
      <c r="C109" s="481"/>
      <c r="D109" s="303" t="s">
        <v>13</v>
      </c>
      <c r="E109" s="34">
        <f t="shared" ref="E109:I109" si="57">SUM(E110:E112)</f>
        <v>0</v>
      </c>
      <c r="F109" s="34">
        <f t="shared" si="57"/>
        <v>0</v>
      </c>
      <c r="G109" s="34">
        <f t="shared" si="57"/>
        <v>0</v>
      </c>
      <c r="H109" s="34">
        <f t="shared" si="57"/>
        <v>0</v>
      </c>
      <c r="I109" s="34">
        <f t="shared" si="57"/>
        <v>0</v>
      </c>
      <c r="J109" s="480"/>
      <c r="K109" s="322">
        <f t="shared" ref="K109:L109" si="58">SUM(K110:K112)</f>
        <v>0</v>
      </c>
      <c r="L109" s="322">
        <f t="shared" si="58"/>
        <v>28.454999999999998</v>
      </c>
      <c r="M109" s="322">
        <f>SUM(M110:M112)</f>
        <v>50.775319999999994</v>
      </c>
      <c r="N109" s="39">
        <f>E109+H109+I109+K109+L109+M109</f>
        <v>79.230319999999992</v>
      </c>
      <c r="O109" s="356"/>
    </row>
    <row r="110" spans="1:15" s="357" customFormat="1" ht="23.25">
      <c r="A110" s="497"/>
      <c r="B110" s="601"/>
      <c r="C110" s="482"/>
      <c r="D110" s="304" t="s">
        <v>14</v>
      </c>
      <c r="E110" s="310">
        <v>0</v>
      </c>
      <c r="F110" s="161"/>
      <c r="G110" s="161"/>
      <c r="H110" s="310">
        <v>0</v>
      </c>
      <c r="I110" s="310">
        <v>0</v>
      </c>
      <c r="J110" s="589"/>
      <c r="K110" s="387">
        <v>0</v>
      </c>
      <c r="L110" s="398">
        <v>22.256</v>
      </c>
      <c r="M110" s="320">
        <v>42.883299999999998</v>
      </c>
      <c r="N110" s="182">
        <f t="shared" ref="N110:N112" si="59">E110+H110+I110+K110+L110+M110</f>
        <v>65.139299999999992</v>
      </c>
      <c r="O110" s="356"/>
    </row>
    <row r="111" spans="1:15" s="357" customFormat="1" ht="23.25">
      <c r="A111" s="497"/>
      <c r="B111" s="601"/>
      <c r="C111" s="482"/>
      <c r="D111" s="304" t="s">
        <v>6</v>
      </c>
      <c r="E111" s="310">
        <v>0</v>
      </c>
      <c r="F111" s="161"/>
      <c r="G111" s="161"/>
      <c r="H111" s="310">
        <v>0</v>
      </c>
      <c r="I111" s="310">
        <v>0</v>
      </c>
      <c r="J111" s="589"/>
      <c r="K111" s="387">
        <v>0</v>
      </c>
      <c r="L111" s="398">
        <v>5.7720000000000002</v>
      </c>
      <c r="M111" s="320">
        <v>7.8513999999999999</v>
      </c>
      <c r="N111" s="182">
        <f t="shared" si="59"/>
        <v>13.6234</v>
      </c>
      <c r="O111" s="356"/>
    </row>
    <row r="112" spans="1:15" s="357" customFormat="1" ht="23.25">
      <c r="A112" s="498"/>
      <c r="B112" s="602"/>
      <c r="C112" s="483"/>
      <c r="D112" s="304" t="s">
        <v>7</v>
      </c>
      <c r="E112" s="310">
        <v>0</v>
      </c>
      <c r="F112" s="161"/>
      <c r="G112" s="161"/>
      <c r="H112" s="310">
        <v>0</v>
      </c>
      <c r="I112" s="310">
        <v>0</v>
      </c>
      <c r="J112" s="590"/>
      <c r="K112" s="387">
        <v>0</v>
      </c>
      <c r="L112" s="318">
        <v>0.42699999999999999</v>
      </c>
      <c r="M112" s="320">
        <v>4.0620000000000003E-2</v>
      </c>
      <c r="N112" s="182">
        <f t="shared" si="59"/>
        <v>0.46761999999999998</v>
      </c>
      <c r="O112" s="356"/>
    </row>
    <row r="113" spans="1:15" s="357" customFormat="1" ht="39.75" thickBot="1">
      <c r="A113" s="40" t="s">
        <v>19</v>
      </c>
      <c r="B113" s="41" t="s">
        <v>21</v>
      </c>
      <c r="C113" s="42"/>
      <c r="D113" s="43"/>
      <c r="E113" s="162"/>
      <c r="F113" s="162"/>
      <c r="G113" s="162"/>
      <c r="H113" s="162"/>
      <c r="I113" s="162"/>
      <c r="J113" s="163"/>
      <c r="K113" s="164"/>
      <c r="L113" s="164"/>
      <c r="M113" s="164"/>
      <c r="N113" s="165"/>
      <c r="O113" s="356"/>
    </row>
    <row r="114" spans="1:15" s="357" customFormat="1" ht="21" customHeight="1" thickBot="1">
      <c r="A114" s="490" t="s">
        <v>23</v>
      </c>
      <c r="B114" s="491"/>
      <c r="C114" s="491"/>
      <c r="D114" s="491"/>
      <c r="E114" s="491"/>
      <c r="F114" s="491"/>
      <c r="G114" s="491"/>
      <c r="H114" s="491"/>
      <c r="I114" s="491"/>
      <c r="J114" s="491"/>
      <c r="K114" s="491"/>
      <c r="L114" s="491"/>
      <c r="M114" s="491"/>
      <c r="N114" s="492"/>
      <c r="O114" s="356"/>
    </row>
    <row r="115" spans="1:15" s="357" customFormat="1" ht="19.5">
      <c r="A115" s="7"/>
      <c r="B115" s="8" t="s">
        <v>10</v>
      </c>
      <c r="C115" s="543" t="s">
        <v>11</v>
      </c>
      <c r="D115" s="544"/>
      <c r="E115" s="544"/>
      <c r="F115" s="544"/>
      <c r="G115" s="544"/>
      <c r="H115" s="544"/>
      <c r="I115" s="544"/>
      <c r="J115" s="545"/>
      <c r="K115" s="546"/>
      <c r="L115" s="547"/>
      <c r="M115" s="547"/>
      <c r="N115" s="548"/>
      <c r="O115" s="356"/>
    </row>
    <row r="116" spans="1:15" s="357" customFormat="1" ht="22.5" customHeight="1">
      <c r="A116" s="496" t="s">
        <v>12</v>
      </c>
      <c r="B116" s="468" t="s">
        <v>24</v>
      </c>
      <c r="C116" s="499"/>
      <c r="D116" s="303" t="s">
        <v>13</v>
      </c>
      <c r="E116" s="34">
        <f t="shared" ref="E116:I116" si="60">SUM(E117:E119)</f>
        <v>0</v>
      </c>
      <c r="F116" s="34">
        <f t="shared" si="60"/>
        <v>0</v>
      </c>
      <c r="G116" s="34">
        <f t="shared" si="60"/>
        <v>0</v>
      </c>
      <c r="H116" s="34">
        <f t="shared" si="60"/>
        <v>0</v>
      </c>
      <c r="I116" s="34">
        <f t="shared" si="60"/>
        <v>0</v>
      </c>
      <c r="J116" s="480"/>
      <c r="K116" s="322">
        <f t="shared" ref="K116:M116" si="61">SUM(K117:K119)</f>
        <v>0</v>
      </c>
      <c r="L116" s="322">
        <f t="shared" si="61"/>
        <v>0</v>
      </c>
      <c r="M116" s="322">
        <f t="shared" si="61"/>
        <v>0</v>
      </c>
      <c r="N116" s="39">
        <f>E116+H116+I116+K116+L116+M116</f>
        <v>0</v>
      </c>
      <c r="O116" s="356"/>
    </row>
    <row r="117" spans="1:15" s="357" customFormat="1" ht="23.25">
      <c r="A117" s="497"/>
      <c r="B117" s="469"/>
      <c r="C117" s="500"/>
      <c r="D117" s="304" t="s">
        <v>14</v>
      </c>
      <c r="E117" s="161"/>
      <c r="F117" s="161"/>
      <c r="G117" s="161"/>
      <c r="H117" s="161"/>
      <c r="I117" s="161"/>
      <c r="J117" s="589"/>
      <c r="K117" s="384"/>
      <c r="L117" s="384"/>
      <c r="M117" s="384"/>
      <c r="N117" s="182">
        <f t="shared" ref="N117:N119" si="62">E117+H117+I117+K117+L117+M117</f>
        <v>0</v>
      </c>
      <c r="O117" s="356"/>
    </row>
    <row r="118" spans="1:15" s="357" customFormat="1" ht="23.25">
      <c r="A118" s="497"/>
      <c r="B118" s="469"/>
      <c r="C118" s="500"/>
      <c r="D118" s="304" t="s">
        <v>6</v>
      </c>
      <c r="E118" s="161"/>
      <c r="F118" s="161"/>
      <c r="G118" s="161"/>
      <c r="H118" s="161"/>
      <c r="I118" s="161"/>
      <c r="J118" s="589"/>
      <c r="K118" s="384"/>
      <c r="L118" s="384"/>
      <c r="M118" s="384"/>
      <c r="N118" s="182">
        <f t="shared" si="62"/>
        <v>0</v>
      </c>
      <c r="O118" s="356"/>
    </row>
    <row r="119" spans="1:15" s="357" customFormat="1" ht="23.25">
      <c r="A119" s="498"/>
      <c r="B119" s="470"/>
      <c r="C119" s="501"/>
      <c r="D119" s="304" t="s">
        <v>7</v>
      </c>
      <c r="E119" s="161"/>
      <c r="F119" s="161"/>
      <c r="G119" s="161"/>
      <c r="H119" s="161"/>
      <c r="I119" s="161"/>
      <c r="J119" s="590"/>
      <c r="K119" s="384"/>
      <c r="L119" s="384"/>
      <c r="M119" s="384"/>
      <c r="N119" s="182">
        <f t="shared" si="62"/>
        <v>0</v>
      </c>
      <c r="O119" s="356"/>
    </row>
    <row r="120" spans="1:15" s="357" customFormat="1" ht="40.5">
      <c r="A120" s="567" t="str">
        <f>E101</f>
        <v>IV</v>
      </c>
      <c r="B120" s="33" t="s">
        <v>42</v>
      </c>
      <c r="C120" s="570"/>
      <c r="D120" s="389" t="s">
        <v>5</v>
      </c>
      <c r="E120" s="166">
        <f>E121+E122+E123</f>
        <v>24.766411000000005</v>
      </c>
      <c r="F120" s="166">
        <f t="shared" ref="F120:I120" si="63">F121+F122+F123</f>
        <v>24.766299999999998</v>
      </c>
      <c r="G120" s="166">
        <f t="shared" si="63"/>
        <v>0</v>
      </c>
      <c r="H120" s="166">
        <f t="shared" si="63"/>
        <v>26.04</v>
      </c>
      <c r="I120" s="166">
        <f t="shared" si="63"/>
        <v>26.04</v>
      </c>
      <c r="J120" s="573"/>
      <c r="K120" s="390">
        <f t="shared" ref="K120:N120" si="64">K121+K122+K123</f>
        <v>26.442</v>
      </c>
      <c r="L120" s="390">
        <f t="shared" si="64"/>
        <v>52.457999999999998</v>
      </c>
      <c r="M120" s="390">
        <f t="shared" si="64"/>
        <v>76.309020000000004</v>
      </c>
      <c r="N120" s="167">
        <f t="shared" si="64"/>
        <v>232.05543099999997</v>
      </c>
      <c r="O120" s="356"/>
    </row>
    <row r="121" spans="1:15" s="357" customFormat="1" ht="20.25" customHeight="1">
      <c r="A121" s="568"/>
      <c r="B121" s="576" t="str">
        <f>F101</f>
        <v>ЖИЛЬЕ И ГОРОДСКАЯ СРЕДА</v>
      </c>
      <c r="C121" s="571"/>
      <c r="D121" s="391" t="s">
        <v>14</v>
      </c>
      <c r="E121" s="168">
        <f t="shared" ref="E121:I123" si="65">E105+E110+E117</f>
        <v>24.149730000000002</v>
      </c>
      <c r="F121" s="168">
        <f t="shared" si="65"/>
        <v>24.149699999999999</v>
      </c>
      <c r="G121" s="168">
        <f t="shared" si="65"/>
        <v>0</v>
      </c>
      <c r="H121" s="168">
        <f t="shared" si="65"/>
        <v>23.64</v>
      </c>
      <c r="I121" s="168">
        <f t="shared" si="65"/>
        <v>23.64</v>
      </c>
      <c r="J121" s="574"/>
      <c r="K121" s="392">
        <f t="shared" ref="K121:M123" si="66">K105+K110+K117</f>
        <v>25.783999999999999</v>
      </c>
      <c r="L121" s="392">
        <f t="shared" si="66"/>
        <v>45.661999999999999</v>
      </c>
      <c r="M121" s="392">
        <f t="shared" si="66"/>
        <v>67.7821</v>
      </c>
      <c r="N121" s="228">
        <f t="shared" ref="N121:N123" si="67">E121+H121+I121+K121+L121+M121</f>
        <v>210.65782999999999</v>
      </c>
      <c r="O121" s="356"/>
    </row>
    <row r="122" spans="1:15" s="357" customFormat="1" ht="20.25" customHeight="1">
      <c r="A122" s="568"/>
      <c r="B122" s="576"/>
      <c r="C122" s="571"/>
      <c r="D122" s="391" t="s">
        <v>6</v>
      </c>
      <c r="E122" s="168">
        <f t="shared" si="65"/>
        <v>0.49285099999999998</v>
      </c>
      <c r="F122" s="168">
        <f t="shared" si="65"/>
        <v>0.49280000000000002</v>
      </c>
      <c r="G122" s="168">
        <f t="shared" si="65"/>
        <v>0</v>
      </c>
      <c r="H122" s="168">
        <f t="shared" si="65"/>
        <v>1.4</v>
      </c>
      <c r="I122" s="168">
        <f t="shared" si="65"/>
        <v>1.4</v>
      </c>
      <c r="J122" s="574"/>
      <c r="K122" s="392">
        <f t="shared" si="66"/>
        <v>0.52600000000000002</v>
      </c>
      <c r="L122" s="392">
        <f t="shared" si="66"/>
        <v>6.2490000000000006</v>
      </c>
      <c r="M122" s="392">
        <f t="shared" si="66"/>
        <v>8.3595000000000006</v>
      </c>
      <c r="N122" s="228">
        <f t="shared" si="67"/>
        <v>18.427351000000002</v>
      </c>
      <c r="O122" s="356"/>
    </row>
    <row r="123" spans="1:15" s="357" customFormat="1" ht="21" customHeight="1" thickBot="1">
      <c r="A123" s="569"/>
      <c r="B123" s="577"/>
      <c r="C123" s="572"/>
      <c r="D123" s="393" t="s">
        <v>7</v>
      </c>
      <c r="E123" s="168">
        <f t="shared" si="65"/>
        <v>0.12383</v>
      </c>
      <c r="F123" s="168">
        <f t="shared" si="65"/>
        <v>0.12379999999999999</v>
      </c>
      <c r="G123" s="168">
        <f t="shared" si="65"/>
        <v>0</v>
      </c>
      <c r="H123" s="168">
        <f t="shared" si="65"/>
        <v>1</v>
      </c>
      <c r="I123" s="168">
        <f t="shared" si="65"/>
        <v>1</v>
      </c>
      <c r="J123" s="575"/>
      <c r="K123" s="392">
        <f t="shared" si="66"/>
        <v>0.13200000000000001</v>
      </c>
      <c r="L123" s="392">
        <f t="shared" si="66"/>
        <v>0.54699999999999993</v>
      </c>
      <c r="M123" s="392">
        <f t="shared" si="66"/>
        <v>0.16742000000000001</v>
      </c>
      <c r="N123" s="263">
        <f t="shared" si="67"/>
        <v>2.9702500000000001</v>
      </c>
      <c r="O123" s="356"/>
    </row>
    <row r="124" spans="1:15" s="357" customFormat="1" ht="37.5" customHeight="1" thickBot="1">
      <c r="A124" s="29"/>
      <c r="B124" s="30"/>
      <c r="C124" s="30"/>
      <c r="D124" s="30"/>
      <c r="E124" s="50" t="s">
        <v>52</v>
      </c>
      <c r="F124" s="49" t="s">
        <v>51</v>
      </c>
      <c r="G124" s="51"/>
      <c r="H124" s="30"/>
      <c r="I124" s="30"/>
      <c r="J124" s="30"/>
      <c r="K124" s="30"/>
      <c r="L124" s="30"/>
      <c r="M124" s="30"/>
      <c r="N124" s="31"/>
      <c r="O124" s="356"/>
    </row>
    <row r="125" spans="1:15" s="357" customFormat="1" ht="21" customHeight="1" thickBot="1">
      <c r="A125" s="490" t="s">
        <v>22</v>
      </c>
      <c r="B125" s="491"/>
      <c r="C125" s="491"/>
      <c r="D125" s="491"/>
      <c r="E125" s="491"/>
      <c r="F125" s="491"/>
      <c r="G125" s="491"/>
      <c r="H125" s="491"/>
      <c r="I125" s="491"/>
      <c r="J125" s="491"/>
      <c r="K125" s="491"/>
      <c r="L125" s="491"/>
      <c r="M125" s="491"/>
      <c r="N125" s="492"/>
      <c r="O125" s="356"/>
    </row>
    <row r="126" spans="1:15" s="357" customFormat="1" ht="19.5">
      <c r="A126" s="5"/>
      <c r="B126" s="6" t="s">
        <v>10</v>
      </c>
      <c r="C126" s="543" t="s">
        <v>11</v>
      </c>
      <c r="D126" s="544"/>
      <c r="E126" s="544"/>
      <c r="F126" s="544"/>
      <c r="G126" s="544"/>
      <c r="H126" s="544"/>
      <c r="I126" s="544"/>
      <c r="J126" s="545"/>
      <c r="K126" s="546"/>
      <c r="L126" s="547"/>
      <c r="M126" s="547"/>
      <c r="N126" s="548"/>
      <c r="O126" s="356"/>
    </row>
    <row r="127" spans="1:15" s="357" customFormat="1" ht="22.5">
      <c r="A127" s="496" t="s">
        <v>12</v>
      </c>
      <c r="B127" s="468" t="s">
        <v>24</v>
      </c>
      <c r="C127" s="481"/>
      <c r="D127" s="303" t="s">
        <v>13</v>
      </c>
      <c r="E127" s="34">
        <f t="shared" ref="E127:I127" si="68">SUM(E128:E130)</f>
        <v>0</v>
      </c>
      <c r="F127" s="34">
        <f t="shared" si="68"/>
        <v>0</v>
      </c>
      <c r="G127" s="34">
        <f t="shared" si="68"/>
        <v>0</v>
      </c>
      <c r="H127" s="34">
        <f t="shared" si="68"/>
        <v>0</v>
      </c>
      <c r="I127" s="34">
        <f t="shared" si="68"/>
        <v>0</v>
      </c>
      <c r="J127" s="480"/>
      <c r="K127" s="322">
        <f t="shared" ref="K127:M127" si="69">SUM(K128:K130)</f>
        <v>0</v>
      </c>
      <c r="L127" s="322">
        <f t="shared" si="69"/>
        <v>0</v>
      </c>
      <c r="M127" s="322">
        <f t="shared" si="69"/>
        <v>0</v>
      </c>
      <c r="N127" s="39">
        <f>E127+H127+I127+K127+L127+M127</f>
        <v>0</v>
      </c>
      <c r="O127" s="356"/>
    </row>
    <row r="128" spans="1:15" s="357" customFormat="1" ht="23.25">
      <c r="A128" s="497"/>
      <c r="B128" s="469"/>
      <c r="C128" s="482"/>
      <c r="D128" s="304" t="s">
        <v>14</v>
      </c>
      <c r="E128" s="161"/>
      <c r="F128" s="161"/>
      <c r="G128" s="161"/>
      <c r="H128" s="161"/>
      <c r="I128" s="161"/>
      <c r="J128" s="460"/>
      <c r="K128" s="384"/>
      <c r="L128" s="384"/>
      <c r="M128" s="384"/>
      <c r="N128" s="182">
        <f t="shared" ref="N128:N130" si="70">E128+H128+I128+K128+L128+M128</f>
        <v>0</v>
      </c>
      <c r="O128" s="356"/>
    </row>
    <row r="129" spans="1:15" s="357" customFormat="1" ht="23.25">
      <c r="A129" s="497"/>
      <c r="B129" s="469"/>
      <c r="C129" s="482"/>
      <c r="D129" s="304" t="s">
        <v>6</v>
      </c>
      <c r="E129" s="161"/>
      <c r="F129" s="161"/>
      <c r="G129" s="161"/>
      <c r="H129" s="161"/>
      <c r="I129" s="161"/>
      <c r="J129" s="460"/>
      <c r="K129" s="384"/>
      <c r="L129" s="384"/>
      <c r="M129" s="384"/>
      <c r="N129" s="182">
        <f t="shared" si="70"/>
        <v>0</v>
      </c>
      <c r="O129" s="356"/>
    </row>
    <row r="130" spans="1:15" s="357" customFormat="1" ht="23.25">
      <c r="A130" s="498"/>
      <c r="B130" s="470"/>
      <c r="C130" s="483"/>
      <c r="D130" s="304" t="s">
        <v>7</v>
      </c>
      <c r="E130" s="161"/>
      <c r="F130" s="161"/>
      <c r="G130" s="161"/>
      <c r="H130" s="161"/>
      <c r="I130" s="161"/>
      <c r="J130" s="461"/>
      <c r="K130" s="384"/>
      <c r="L130" s="384"/>
      <c r="M130" s="384"/>
      <c r="N130" s="182">
        <f t="shared" si="70"/>
        <v>0</v>
      </c>
      <c r="O130" s="356"/>
    </row>
    <row r="131" spans="1:15" s="357" customFormat="1" ht="19.5">
      <c r="A131" s="5"/>
      <c r="B131" s="6" t="s">
        <v>10</v>
      </c>
      <c r="C131" s="484" t="s">
        <v>11</v>
      </c>
      <c r="D131" s="485"/>
      <c r="E131" s="485"/>
      <c r="F131" s="485"/>
      <c r="G131" s="485"/>
      <c r="H131" s="485"/>
      <c r="I131" s="485"/>
      <c r="J131" s="485"/>
      <c r="K131" s="488"/>
      <c r="L131" s="488"/>
      <c r="M131" s="488"/>
      <c r="N131" s="489"/>
      <c r="O131" s="356"/>
    </row>
    <row r="132" spans="1:15" s="357" customFormat="1" ht="22.5">
      <c r="A132" s="496" t="s">
        <v>20</v>
      </c>
      <c r="B132" s="468" t="s">
        <v>24</v>
      </c>
      <c r="C132" s="481"/>
      <c r="D132" s="303" t="s">
        <v>13</v>
      </c>
      <c r="E132" s="34">
        <f t="shared" ref="E132:I132" si="71">SUM(E133:E135)</f>
        <v>0</v>
      </c>
      <c r="F132" s="34">
        <f t="shared" si="71"/>
        <v>0</v>
      </c>
      <c r="G132" s="34">
        <f t="shared" si="71"/>
        <v>0</v>
      </c>
      <c r="H132" s="34">
        <f t="shared" si="71"/>
        <v>0</v>
      </c>
      <c r="I132" s="34">
        <f t="shared" si="71"/>
        <v>0</v>
      </c>
      <c r="J132" s="480"/>
      <c r="K132" s="322">
        <f t="shared" ref="K132:M132" si="72">SUM(K133:K135)</f>
        <v>0</v>
      </c>
      <c r="L132" s="322">
        <f t="shared" si="72"/>
        <v>0</v>
      </c>
      <c r="M132" s="322">
        <f t="shared" si="72"/>
        <v>0</v>
      </c>
      <c r="N132" s="39">
        <f>E132+H132+I132+K132+L132+M132</f>
        <v>0</v>
      </c>
      <c r="O132" s="356"/>
    </row>
    <row r="133" spans="1:15" s="357" customFormat="1" ht="23.25">
      <c r="A133" s="497"/>
      <c r="B133" s="469"/>
      <c r="C133" s="482"/>
      <c r="D133" s="304" t="s">
        <v>14</v>
      </c>
      <c r="E133" s="161"/>
      <c r="F133" s="161"/>
      <c r="G133" s="161"/>
      <c r="H133" s="161"/>
      <c r="I133" s="161"/>
      <c r="J133" s="460"/>
      <c r="K133" s="384"/>
      <c r="L133" s="384"/>
      <c r="M133" s="384"/>
      <c r="N133" s="182">
        <f t="shared" ref="N133:N135" si="73">E133+H133+I133+K133+L133+M133</f>
        <v>0</v>
      </c>
      <c r="O133" s="356"/>
    </row>
    <row r="134" spans="1:15" s="357" customFormat="1" ht="23.25">
      <c r="A134" s="497"/>
      <c r="B134" s="469"/>
      <c r="C134" s="482"/>
      <c r="D134" s="304" t="s">
        <v>6</v>
      </c>
      <c r="E134" s="161"/>
      <c r="F134" s="161"/>
      <c r="G134" s="161"/>
      <c r="H134" s="161"/>
      <c r="I134" s="161"/>
      <c r="J134" s="460"/>
      <c r="K134" s="384"/>
      <c r="L134" s="384"/>
      <c r="M134" s="384"/>
      <c r="N134" s="182">
        <f t="shared" si="73"/>
        <v>0</v>
      </c>
      <c r="O134" s="356"/>
    </row>
    <row r="135" spans="1:15" s="357" customFormat="1" ht="23.25">
      <c r="A135" s="497"/>
      <c r="B135" s="470"/>
      <c r="C135" s="482"/>
      <c r="D135" s="304" t="s">
        <v>7</v>
      </c>
      <c r="E135" s="161"/>
      <c r="F135" s="161"/>
      <c r="G135" s="161"/>
      <c r="H135" s="161"/>
      <c r="I135" s="161"/>
      <c r="J135" s="461"/>
      <c r="K135" s="384"/>
      <c r="L135" s="384"/>
      <c r="M135" s="384"/>
      <c r="N135" s="182">
        <f t="shared" si="73"/>
        <v>0</v>
      </c>
      <c r="O135" s="356"/>
    </row>
    <row r="136" spans="1:15" s="357" customFormat="1" ht="39.75" thickBot="1">
      <c r="A136" s="40" t="s">
        <v>19</v>
      </c>
      <c r="B136" s="41" t="s">
        <v>21</v>
      </c>
      <c r="C136" s="42"/>
      <c r="D136" s="43"/>
      <c r="E136" s="162"/>
      <c r="F136" s="162"/>
      <c r="G136" s="162"/>
      <c r="H136" s="162"/>
      <c r="I136" s="162"/>
      <c r="J136" s="163"/>
      <c r="K136" s="164"/>
      <c r="L136" s="164"/>
      <c r="M136" s="164"/>
      <c r="N136" s="165"/>
      <c r="O136" s="356"/>
    </row>
    <row r="137" spans="1:15" s="357" customFormat="1" ht="21" thickBot="1">
      <c r="A137" s="490" t="s">
        <v>23</v>
      </c>
      <c r="B137" s="491"/>
      <c r="C137" s="491"/>
      <c r="D137" s="491"/>
      <c r="E137" s="491"/>
      <c r="F137" s="491"/>
      <c r="G137" s="491"/>
      <c r="H137" s="491"/>
      <c r="I137" s="491"/>
      <c r="J137" s="491"/>
      <c r="K137" s="491"/>
      <c r="L137" s="491"/>
      <c r="M137" s="491"/>
      <c r="N137" s="492"/>
      <c r="O137" s="356"/>
    </row>
    <row r="138" spans="1:15" s="357" customFormat="1" ht="19.5">
      <c r="A138" s="7"/>
      <c r="B138" s="8" t="s">
        <v>10</v>
      </c>
      <c r="C138" s="502" t="s">
        <v>11</v>
      </c>
      <c r="D138" s="502"/>
      <c r="E138" s="502"/>
      <c r="F138" s="502"/>
      <c r="G138" s="502"/>
      <c r="H138" s="502"/>
      <c r="I138" s="502"/>
      <c r="J138" s="502"/>
      <c r="K138" s="488"/>
      <c r="L138" s="488"/>
      <c r="M138" s="488"/>
      <c r="N138" s="489"/>
      <c r="O138" s="356"/>
    </row>
    <row r="139" spans="1:15" s="357" customFormat="1" ht="22.5">
      <c r="A139" s="497" t="s">
        <v>12</v>
      </c>
      <c r="B139" s="468" t="s">
        <v>24</v>
      </c>
      <c r="C139" s="499"/>
      <c r="D139" s="303" t="s">
        <v>13</v>
      </c>
      <c r="E139" s="34">
        <f t="shared" ref="E139:I139" si="74">SUM(E140:E142)</f>
        <v>0</v>
      </c>
      <c r="F139" s="34">
        <f t="shared" si="74"/>
        <v>0</v>
      </c>
      <c r="G139" s="34">
        <f t="shared" si="74"/>
        <v>0</v>
      </c>
      <c r="H139" s="34">
        <f t="shared" si="74"/>
        <v>0</v>
      </c>
      <c r="I139" s="34">
        <f t="shared" si="74"/>
        <v>0</v>
      </c>
      <c r="J139" s="480"/>
      <c r="K139" s="322">
        <f t="shared" ref="K139:M139" si="75">SUM(K140:K142)</f>
        <v>0</v>
      </c>
      <c r="L139" s="322">
        <f t="shared" si="75"/>
        <v>0</v>
      </c>
      <c r="M139" s="322">
        <f t="shared" si="75"/>
        <v>0</v>
      </c>
      <c r="N139" s="39">
        <f>E139+H139+I139+K139+L139+M139</f>
        <v>0</v>
      </c>
      <c r="O139" s="356"/>
    </row>
    <row r="140" spans="1:15" s="357" customFormat="1" ht="23.25">
      <c r="A140" s="497"/>
      <c r="B140" s="469"/>
      <c r="C140" s="500"/>
      <c r="D140" s="304" t="s">
        <v>14</v>
      </c>
      <c r="E140" s="161"/>
      <c r="F140" s="161"/>
      <c r="G140" s="161"/>
      <c r="H140" s="161"/>
      <c r="I140" s="161"/>
      <c r="J140" s="460"/>
      <c r="K140" s="384"/>
      <c r="L140" s="384"/>
      <c r="M140" s="384"/>
      <c r="N140" s="182">
        <f t="shared" ref="N140:N142" si="76">E140+H140+I140+K140+L140+M140</f>
        <v>0</v>
      </c>
      <c r="O140" s="356"/>
    </row>
    <row r="141" spans="1:15" s="357" customFormat="1" ht="23.25">
      <c r="A141" s="497"/>
      <c r="B141" s="469"/>
      <c r="C141" s="500"/>
      <c r="D141" s="304" t="s">
        <v>6</v>
      </c>
      <c r="E141" s="161"/>
      <c r="F141" s="161"/>
      <c r="G141" s="161"/>
      <c r="H141" s="161"/>
      <c r="I141" s="161"/>
      <c r="J141" s="460"/>
      <c r="K141" s="384"/>
      <c r="L141" s="384"/>
      <c r="M141" s="384"/>
      <c r="N141" s="182">
        <f t="shared" si="76"/>
        <v>0</v>
      </c>
      <c r="O141" s="356"/>
    </row>
    <row r="142" spans="1:15" s="357" customFormat="1" ht="23.25">
      <c r="A142" s="497"/>
      <c r="B142" s="469"/>
      <c r="C142" s="500"/>
      <c r="D142" s="304" t="s">
        <v>7</v>
      </c>
      <c r="E142" s="161"/>
      <c r="F142" s="161"/>
      <c r="G142" s="161"/>
      <c r="H142" s="161"/>
      <c r="I142" s="161"/>
      <c r="J142" s="461"/>
      <c r="K142" s="384"/>
      <c r="L142" s="384"/>
      <c r="M142" s="384"/>
      <c r="N142" s="182">
        <f t="shared" si="76"/>
        <v>0</v>
      </c>
      <c r="O142" s="356"/>
    </row>
    <row r="143" spans="1:15" s="357" customFormat="1" ht="40.5">
      <c r="A143" s="585" t="str">
        <f>E124</f>
        <v>V</v>
      </c>
      <c r="B143" s="33" t="s">
        <v>42</v>
      </c>
      <c r="C143" s="587"/>
      <c r="D143" s="389" t="s">
        <v>5</v>
      </c>
      <c r="E143" s="166">
        <f>E144+E145+E146</f>
        <v>0</v>
      </c>
      <c r="F143" s="166">
        <f t="shared" ref="F143:I143" si="77">F144+F145+F146</f>
        <v>0</v>
      </c>
      <c r="G143" s="166">
        <f t="shared" si="77"/>
        <v>0</v>
      </c>
      <c r="H143" s="166">
        <f t="shared" si="77"/>
        <v>0</v>
      </c>
      <c r="I143" s="166">
        <f t="shared" si="77"/>
        <v>0</v>
      </c>
      <c r="J143" s="606" t="s">
        <v>175</v>
      </c>
      <c r="K143" s="390">
        <f t="shared" ref="K143:N143" si="78">K144+K145+K146</f>
        <v>0</v>
      </c>
      <c r="L143" s="390">
        <f t="shared" si="78"/>
        <v>0</v>
      </c>
      <c r="M143" s="390">
        <f t="shared" si="78"/>
        <v>0</v>
      </c>
      <c r="N143" s="167">
        <f t="shared" si="78"/>
        <v>0</v>
      </c>
      <c r="O143" s="356"/>
    </row>
    <row r="144" spans="1:15" s="357" customFormat="1">
      <c r="A144" s="585"/>
      <c r="B144" s="576" t="str">
        <f>F124</f>
        <v>ЭКОЛОГИЯ</v>
      </c>
      <c r="C144" s="587"/>
      <c r="D144" s="391" t="s">
        <v>14</v>
      </c>
      <c r="E144" s="168"/>
      <c r="F144" s="168"/>
      <c r="G144" s="168"/>
      <c r="H144" s="168"/>
      <c r="I144" s="168"/>
      <c r="J144" s="460"/>
      <c r="K144" s="399"/>
      <c r="L144" s="399"/>
      <c r="M144" s="399"/>
      <c r="N144" s="228">
        <f t="shared" ref="N144:N146" si="79">E144+H144+I144+K144+L144+M144</f>
        <v>0</v>
      </c>
      <c r="O144" s="356"/>
    </row>
    <row r="145" spans="1:15" s="357" customFormat="1">
      <c r="A145" s="585"/>
      <c r="B145" s="583"/>
      <c r="C145" s="587"/>
      <c r="D145" s="391" t="s">
        <v>6</v>
      </c>
      <c r="E145" s="168"/>
      <c r="F145" s="168"/>
      <c r="G145" s="168"/>
      <c r="H145" s="168"/>
      <c r="I145" s="168"/>
      <c r="J145" s="460"/>
      <c r="K145" s="399"/>
      <c r="L145" s="399"/>
      <c r="M145" s="399"/>
      <c r="N145" s="228">
        <f t="shared" si="79"/>
        <v>0</v>
      </c>
      <c r="O145" s="356"/>
    </row>
    <row r="146" spans="1:15" s="357" customFormat="1" ht="21" thickBot="1">
      <c r="A146" s="586"/>
      <c r="B146" s="584"/>
      <c r="C146" s="588"/>
      <c r="D146" s="393" t="s">
        <v>7</v>
      </c>
      <c r="E146" s="262"/>
      <c r="F146" s="262"/>
      <c r="G146" s="262"/>
      <c r="H146" s="262"/>
      <c r="I146" s="262"/>
      <c r="J146" s="607"/>
      <c r="K146" s="399"/>
      <c r="L146" s="399"/>
      <c r="M146" s="399"/>
      <c r="N146" s="263">
        <f t="shared" si="79"/>
        <v>0</v>
      </c>
      <c r="O146" s="356"/>
    </row>
    <row r="147" spans="1:15" s="357" customFormat="1" ht="30.75" customHeight="1" thickBot="1">
      <c r="A147" s="29"/>
      <c r="B147" s="30"/>
      <c r="C147" s="30"/>
      <c r="D147" s="30"/>
      <c r="E147" s="50" t="s">
        <v>54</v>
      </c>
      <c r="F147" s="49" t="s">
        <v>53</v>
      </c>
      <c r="G147" s="51"/>
      <c r="H147" s="30"/>
      <c r="I147" s="30"/>
      <c r="J147" s="30"/>
      <c r="K147" s="30"/>
      <c r="L147" s="30"/>
      <c r="M147" s="30"/>
      <c r="N147" s="31"/>
      <c r="O147" s="356"/>
    </row>
    <row r="148" spans="1:15" s="357" customFormat="1" ht="21" thickBot="1">
      <c r="A148" s="493" t="s">
        <v>22</v>
      </c>
      <c r="B148" s="494"/>
      <c r="C148" s="494"/>
      <c r="D148" s="494"/>
      <c r="E148" s="494"/>
      <c r="F148" s="494"/>
      <c r="G148" s="494"/>
      <c r="H148" s="494"/>
      <c r="I148" s="494"/>
      <c r="J148" s="494"/>
      <c r="K148" s="494"/>
      <c r="L148" s="494"/>
      <c r="M148" s="494"/>
      <c r="N148" s="495"/>
      <c r="O148" s="356"/>
    </row>
    <row r="149" spans="1:15" s="357" customFormat="1" ht="19.5">
      <c r="A149" s="5"/>
      <c r="B149" s="6" t="s">
        <v>10</v>
      </c>
      <c r="C149" s="484" t="s">
        <v>11</v>
      </c>
      <c r="D149" s="485"/>
      <c r="E149" s="485"/>
      <c r="F149" s="485"/>
      <c r="G149" s="485"/>
      <c r="H149" s="485"/>
      <c r="I149" s="485"/>
      <c r="J149" s="485"/>
      <c r="K149" s="597"/>
      <c r="L149" s="598"/>
      <c r="M149" s="598"/>
      <c r="N149" s="599"/>
      <c r="O149" s="356"/>
    </row>
    <row r="150" spans="1:15" s="357" customFormat="1" ht="22.5">
      <c r="A150" s="496" t="s">
        <v>12</v>
      </c>
      <c r="B150" s="468" t="s">
        <v>24</v>
      </c>
      <c r="C150" s="481"/>
      <c r="D150" s="303" t="s">
        <v>13</v>
      </c>
      <c r="E150" s="34">
        <f t="shared" ref="E150:I150" si="80">SUM(E151:E153)</f>
        <v>0</v>
      </c>
      <c r="F150" s="34">
        <f t="shared" si="80"/>
        <v>0</v>
      </c>
      <c r="G150" s="34">
        <f t="shared" si="80"/>
        <v>0</v>
      </c>
      <c r="H150" s="34">
        <f t="shared" si="80"/>
        <v>0</v>
      </c>
      <c r="I150" s="34">
        <f t="shared" si="80"/>
        <v>0</v>
      </c>
      <c r="J150" s="480"/>
      <c r="K150" s="322">
        <f t="shared" ref="K150:M150" si="81">SUM(K151:K153)</f>
        <v>0</v>
      </c>
      <c r="L150" s="322">
        <f t="shared" si="81"/>
        <v>0</v>
      </c>
      <c r="M150" s="322">
        <f t="shared" si="81"/>
        <v>0</v>
      </c>
      <c r="N150" s="39">
        <f>E150+H150+I150+K150+L150+M150</f>
        <v>0</v>
      </c>
      <c r="O150" s="356"/>
    </row>
    <row r="151" spans="1:15" s="357" customFormat="1" ht="23.25">
      <c r="A151" s="497"/>
      <c r="B151" s="469"/>
      <c r="C151" s="482"/>
      <c r="D151" s="304" t="s">
        <v>14</v>
      </c>
      <c r="E151" s="161"/>
      <c r="F151" s="161"/>
      <c r="G151" s="161"/>
      <c r="H151" s="161"/>
      <c r="I151" s="161"/>
      <c r="J151" s="460"/>
      <c r="K151" s="384"/>
      <c r="L151" s="384"/>
      <c r="M151" s="384"/>
      <c r="N151" s="182">
        <f t="shared" ref="N151:N153" si="82">E151+H151+I151+K151+L151+M151</f>
        <v>0</v>
      </c>
      <c r="O151" s="356"/>
    </row>
    <row r="152" spans="1:15" s="357" customFormat="1" ht="23.25">
      <c r="A152" s="497"/>
      <c r="B152" s="469"/>
      <c r="C152" s="482"/>
      <c r="D152" s="304" t="s">
        <v>6</v>
      </c>
      <c r="E152" s="161"/>
      <c r="F152" s="161"/>
      <c r="G152" s="161"/>
      <c r="H152" s="161"/>
      <c r="I152" s="161"/>
      <c r="J152" s="460"/>
      <c r="K152" s="384"/>
      <c r="L152" s="384"/>
      <c r="M152" s="384"/>
      <c r="N152" s="182">
        <f t="shared" si="82"/>
        <v>0</v>
      </c>
      <c r="O152" s="356"/>
    </row>
    <row r="153" spans="1:15" s="357" customFormat="1" ht="23.25">
      <c r="A153" s="498"/>
      <c r="B153" s="470"/>
      <c r="C153" s="483"/>
      <c r="D153" s="304" t="s">
        <v>7</v>
      </c>
      <c r="E153" s="161"/>
      <c r="F153" s="161"/>
      <c r="G153" s="161"/>
      <c r="H153" s="161"/>
      <c r="I153" s="161"/>
      <c r="J153" s="461"/>
      <c r="K153" s="384"/>
      <c r="L153" s="384"/>
      <c r="M153" s="384"/>
      <c r="N153" s="182">
        <f t="shared" si="82"/>
        <v>0</v>
      </c>
      <c r="O153" s="356"/>
    </row>
    <row r="154" spans="1:15" s="357" customFormat="1" ht="19.5">
      <c r="A154" s="5"/>
      <c r="B154" s="6" t="s">
        <v>10</v>
      </c>
      <c r="C154" s="484" t="s">
        <v>11</v>
      </c>
      <c r="D154" s="485"/>
      <c r="E154" s="485"/>
      <c r="F154" s="485"/>
      <c r="G154" s="485"/>
      <c r="H154" s="485"/>
      <c r="I154" s="485"/>
      <c r="J154" s="485"/>
      <c r="K154" s="488"/>
      <c r="L154" s="488"/>
      <c r="M154" s="488"/>
      <c r="N154" s="489"/>
      <c r="O154" s="356"/>
    </row>
    <row r="155" spans="1:15" s="357" customFormat="1" ht="22.5">
      <c r="A155" s="496" t="s">
        <v>20</v>
      </c>
      <c r="B155" s="468" t="s">
        <v>24</v>
      </c>
      <c r="C155" s="481"/>
      <c r="D155" s="303" t="s">
        <v>13</v>
      </c>
      <c r="E155" s="34">
        <f t="shared" ref="E155:I155" si="83">SUM(E156:E158)</f>
        <v>0</v>
      </c>
      <c r="F155" s="34">
        <f t="shared" si="83"/>
        <v>0</v>
      </c>
      <c r="G155" s="34">
        <f t="shared" si="83"/>
        <v>0</v>
      </c>
      <c r="H155" s="34">
        <f t="shared" si="83"/>
        <v>0</v>
      </c>
      <c r="I155" s="34">
        <f t="shared" si="83"/>
        <v>0</v>
      </c>
      <c r="J155" s="480"/>
      <c r="K155" s="322">
        <f t="shared" ref="K155:M155" si="84">SUM(K156:K158)</f>
        <v>0</v>
      </c>
      <c r="L155" s="322">
        <f t="shared" si="84"/>
        <v>0</v>
      </c>
      <c r="M155" s="322">
        <f t="shared" si="84"/>
        <v>0</v>
      </c>
      <c r="N155" s="39">
        <f>E155+H155+I155+K155+L155+M155</f>
        <v>0</v>
      </c>
      <c r="O155" s="356"/>
    </row>
    <row r="156" spans="1:15" s="357" customFormat="1" ht="23.25">
      <c r="A156" s="497"/>
      <c r="B156" s="469"/>
      <c r="C156" s="482"/>
      <c r="D156" s="304" t="s">
        <v>14</v>
      </c>
      <c r="E156" s="161"/>
      <c r="F156" s="161"/>
      <c r="G156" s="161"/>
      <c r="H156" s="161"/>
      <c r="I156" s="161"/>
      <c r="J156" s="460"/>
      <c r="K156" s="384"/>
      <c r="L156" s="384"/>
      <c r="M156" s="384"/>
      <c r="N156" s="182">
        <f t="shared" ref="N156:N158" si="85">E156+H156+I156+K156+L156+M156</f>
        <v>0</v>
      </c>
      <c r="O156" s="356"/>
    </row>
    <row r="157" spans="1:15" s="357" customFormat="1" ht="23.25">
      <c r="A157" s="497"/>
      <c r="B157" s="469"/>
      <c r="C157" s="482"/>
      <c r="D157" s="304" t="s">
        <v>6</v>
      </c>
      <c r="E157" s="161"/>
      <c r="F157" s="161"/>
      <c r="G157" s="161"/>
      <c r="H157" s="161"/>
      <c r="I157" s="161"/>
      <c r="J157" s="460"/>
      <c r="K157" s="384"/>
      <c r="L157" s="384"/>
      <c r="M157" s="384"/>
      <c r="N157" s="182">
        <f t="shared" si="85"/>
        <v>0</v>
      </c>
      <c r="O157" s="356"/>
    </row>
    <row r="158" spans="1:15" s="357" customFormat="1" ht="23.25">
      <c r="A158" s="497"/>
      <c r="B158" s="470"/>
      <c r="C158" s="482"/>
      <c r="D158" s="304" t="s">
        <v>7</v>
      </c>
      <c r="E158" s="161"/>
      <c r="F158" s="161"/>
      <c r="G158" s="161"/>
      <c r="H158" s="161"/>
      <c r="I158" s="161"/>
      <c r="J158" s="461"/>
      <c r="K158" s="384"/>
      <c r="L158" s="384"/>
      <c r="M158" s="384"/>
      <c r="N158" s="182">
        <f t="shared" si="85"/>
        <v>0</v>
      </c>
      <c r="O158" s="356"/>
    </row>
    <row r="159" spans="1:15" s="357" customFormat="1" ht="39.75" thickBot="1">
      <c r="A159" s="40" t="s">
        <v>19</v>
      </c>
      <c r="B159" s="41" t="s">
        <v>21</v>
      </c>
      <c r="C159" s="42"/>
      <c r="D159" s="43"/>
      <c r="E159" s="162"/>
      <c r="F159" s="162"/>
      <c r="G159" s="162"/>
      <c r="H159" s="162"/>
      <c r="I159" s="162"/>
      <c r="J159" s="163"/>
      <c r="K159" s="164"/>
      <c r="L159" s="164"/>
      <c r="M159" s="164"/>
      <c r="N159" s="165"/>
      <c r="O159" s="356"/>
    </row>
    <row r="160" spans="1:15" s="357" customFormat="1" ht="21" thickBot="1">
      <c r="A160" s="490" t="s">
        <v>23</v>
      </c>
      <c r="B160" s="491"/>
      <c r="C160" s="491"/>
      <c r="D160" s="491"/>
      <c r="E160" s="491"/>
      <c r="F160" s="491"/>
      <c r="G160" s="491"/>
      <c r="H160" s="491"/>
      <c r="I160" s="491"/>
      <c r="J160" s="491"/>
      <c r="K160" s="491"/>
      <c r="L160" s="491"/>
      <c r="M160" s="491"/>
      <c r="N160" s="492"/>
      <c r="O160" s="356"/>
    </row>
    <row r="161" spans="1:15" s="357" customFormat="1" ht="19.5">
      <c r="A161" s="7"/>
      <c r="B161" s="8" t="s">
        <v>10</v>
      </c>
      <c r="C161" s="502" t="s">
        <v>11</v>
      </c>
      <c r="D161" s="502"/>
      <c r="E161" s="502"/>
      <c r="F161" s="502"/>
      <c r="G161" s="502"/>
      <c r="H161" s="502"/>
      <c r="I161" s="502"/>
      <c r="J161" s="502"/>
      <c r="K161" s="488"/>
      <c r="L161" s="488"/>
      <c r="M161" s="488"/>
      <c r="N161" s="489"/>
      <c r="O161" s="356"/>
    </row>
    <row r="162" spans="1:15" s="357" customFormat="1" ht="22.5">
      <c r="A162" s="497" t="s">
        <v>12</v>
      </c>
      <c r="B162" s="468" t="s">
        <v>24</v>
      </c>
      <c r="C162" s="499"/>
      <c r="D162" s="303" t="s">
        <v>13</v>
      </c>
      <c r="E162" s="34">
        <f t="shared" ref="E162:I162" si="86">SUM(E163:E165)</f>
        <v>0</v>
      </c>
      <c r="F162" s="34">
        <f t="shared" si="86"/>
        <v>0</v>
      </c>
      <c r="G162" s="34">
        <f t="shared" si="86"/>
        <v>0</v>
      </c>
      <c r="H162" s="34">
        <f t="shared" si="86"/>
        <v>0</v>
      </c>
      <c r="I162" s="34">
        <f t="shared" si="86"/>
        <v>0</v>
      </c>
      <c r="J162" s="480"/>
      <c r="K162" s="322">
        <f t="shared" ref="K162:M162" si="87">SUM(K163:K165)</f>
        <v>0</v>
      </c>
      <c r="L162" s="322">
        <f t="shared" si="87"/>
        <v>0</v>
      </c>
      <c r="M162" s="322">
        <f t="shared" si="87"/>
        <v>0</v>
      </c>
      <c r="N162" s="39">
        <f>E162+H162+I162+K162+L162+M162</f>
        <v>0</v>
      </c>
      <c r="O162" s="356"/>
    </row>
    <row r="163" spans="1:15" s="357" customFormat="1" ht="23.25">
      <c r="A163" s="497"/>
      <c r="B163" s="469"/>
      <c r="C163" s="500"/>
      <c r="D163" s="304" t="s">
        <v>14</v>
      </c>
      <c r="E163" s="161"/>
      <c r="F163" s="161"/>
      <c r="G163" s="161"/>
      <c r="H163" s="161"/>
      <c r="I163" s="161"/>
      <c r="J163" s="460"/>
      <c r="K163" s="384"/>
      <c r="L163" s="384"/>
      <c r="M163" s="384"/>
      <c r="N163" s="182">
        <f t="shared" ref="N163:N165" si="88">E163+H163+I163+K163+L163+M163</f>
        <v>0</v>
      </c>
      <c r="O163" s="356"/>
    </row>
    <row r="164" spans="1:15" s="357" customFormat="1" ht="23.25">
      <c r="A164" s="497"/>
      <c r="B164" s="469"/>
      <c r="C164" s="500"/>
      <c r="D164" s="304" t="s">
        <v>6</v>
      </c>
      <c r="E164" s="161"/>
      <c r="F164" s="161"/>
      <c r="G164" s="161"/>
      <c r="H164" s="161"/>
      <c r="I164" s="161"/>
      <c r="J164" s="460"/>
      <c r="K164" s="384"/>
      <c r="L164" s="384"/>
      <c r="M164" s="384"/>
      <c r="N164" s="182">
        <f t="shared" si="88"/>
        <v>0</v>
      </c>
      <c r="O164" s="356"/>
    </row>
    <row r="165" spans="1:15" s="357" customFormat="1" ht="23.25">
      <c r="A165" s="497"/>
      <c r="B165" s="469"/>
      <c r="C165" s="500"/>
      <c r="D165" s="304" t="s">
        <v>7</v>
      </c>
      <c r="E165" s="161"/>
      <c r="F165" s="161"/>
      <c r="G165" s="161"/>
      <c r="H165" s="161"/>
      <c r="I165" s="161"/>
      <c r="J165" s="461"/>
      <c r="K165" s="384"/>
      <c r="L165" s="384"/>
      <c r="M165" s="384"/>
      <c r="N165" s="182">
        <f t="shared" si="88"/>
        <v>0</v>
      </c>
      <c r="O165" s="356"/>
    </row>
    <row r="166" spans="1:15" s="357" customFormat="1" ht="40.5">
      <c r="A166" s="585" t="str">
        <f>E147</f>
        <v>VI</v>
      </c>
      <c r="B166" s="33" t="s">
        <v>42</v>
      </c>
      <c r="C166" s="587"/>
      <c r="D166" s="389" t="s">
        <v>5</v>
      </c>
      <c r="E166" s="166">
        <f>E167+E168+E169</f>
        <v>0</v>
      </c>
      <c r="F166" s="166">
        <f t="shared" ref="F166:I166" si="89">F167+F168+F169</f>
        <v>0</v>
      </c>
      <c r="G166" s="166">
        <f t="shared" si="89"/>
        <v>0</v>
      </c>
      <c r="H166" s="166">
        <f t="shared" si="89"/>
        <v>0</v>
      </c>
      <c r="I166" s="166">
        <f t="shared" si="89"/>
        <v>0</v>
      </c>
      <c r="J166" s="606" t="s">
        <v>174</v>
      </c>
      <c r="K166" s="390">
        <f t="shared" ref="K166:N166" si="90">K167+K168+K169</f>
        <v>0</v>
      </c>
      <c r="L166" s="390">
        <f t="shared" si="90"/>
        <v>0</v>
      </c>
      <c r="M166" s="390">
        <f t="shared" si="90"/>
        <v>0</v>
      </c>
      <c r="N166" s="167">
        <f t="shared" si="90"/>
        <v>0</v>
      </c>
      <c r="O166" s="356"/>
    </row>
    <row r="167" spans="1:15" s="357" customFormat="1">
      <c r="A167" s="585"/>
      <c r="B167" s="576" t="str">
        <f>F147</f>
        <v>БЕЗОПАСНЫЕ И КАЧЕСТВЕННЫЕ АВТОМОБИЛЬНЫЕ ДОРОГИ</v>
      </c>
      <c r="C167" s="587"/>
      <c r="D167" s="391" t="s">
        <v>14</v>
      </c>
      <c r="E167" s="168"/>
      <c r="F167" s="168"/>
      <c r="G167" s="168"/>
      <c r="H167" s="168"/>
      <c r="I167" s="168"/>
      <c r="J167" s="460"/>
      <c r="K167" s="399"/>
      <c r="L167" s="399"/>
      <c r="M167" s="399"/>
      <c r="N167" s="228">
        <f t="shared" ref="N167:N169" si="91">E167+H167+I167+K167+L167+M167</f>
        <v>0</v>
      </c>
      <c r="O167" s="356"/>
    </row>
    <row r="168" spans="1:15" s="357" customFormat="1">
      <c r="A168" s="585"/>
      <c r="B168" s="583"/>
      <c r="C168" s="587"/>
      <c r="D168" s="391" t="s">
        <v>6</v>
      </c>
      <c r="E168" s="168"/>
      <c r="F168" s="168"/>
      <c r="G168" s="168"/>
      <c r="H168" s="168"/>
      <c r="I168" s="168"/>
      <c r="J168" s="460"/>
      <c r="K168" s="399"/>
      <c r="L168" s="399"/>
      <c r="M168" s="399"/>
      <c r="N168" s="228">
        <f t="shared" si="91"/>
        <v>0</v>
      </c>
      <c r="O168" s="356"/>
    </row>
    <row r="169" spans="1:15" s="357" customFormat="1" ht="53.25" customHeight="1" thickBot="1">
      <c r="A169" s="586"/>
      <c r="B169" s="584"/>
      <c r="C169" s="588"/>
      <c r="D169" s="393" t="s">
        <v>7</v>
      </c>
      <c r="E169" s="262"/>
      <c r="F169" s="262"/>
      <c r="G169" s="262"/>
      <c r="H169" s="262"/>
      <c r="I169" s="262"/>
      <c r="J169" s="607"/>
      <c r="K169" s="399"/>
      <c r="L169" s="399"/>
      <c r="M169" s="399"/>
      <c r="N169" s="263">
        <f t="shared" si="91"/>
        <v>0</v>
      </c>
      <c r="O169" s="356"/>
    </row>
    <row r="170" spans="1:15" s="357" customFormat="1" ht="34.5" customHeight="1" thickBot="1">
      <c r="A170" s="29"/>
      <c r="B170" s="30"/>
      <c r="C170" s="30"/>
      <c r="D170" s="30"/>
      <c r="E170" s="50" t="s">
        <v>56</v>
      </c>
      <c r="F170" s="49" t="s">
        <v>55</v>
      </c>
      <c r="G170" s="51"/>
      <c r="H170" s="30"/>
      <c r="I170" s="30"/>
      <c r="J170" s="30"/>
      <c r="K170" s="30"/>
      <c r="L170" s="30"/>
      <c r="M170" s="30"/>
      <c r="N170" s="31"/>
      <c r="O170" s="356"/>
    </row>
    <row r="171" spans="1:15" s="357" customFormat="1" ht="21" thickBot="1">
      <c r="A171" s="493" t="s">
        <v>22</v>
      </c>
      <c r="B171" s="494"/>
      <c r="C171" s="494"/>
      <c r="D171" s="494"/>
      <c r="E171" s="494"/>
      <c r="F171" s="494"/>
      <c r="G171" s="494"/>
      <c r="H171" s="494"/>
      <c r="I171" s="494"/>
      <c r="J171" s="494"/>
      <c r="K171" s="494"/>
      <c r="L171" s="494"/>
      <c r="M171" s="494"/>
      <c r="N171" s="495"/>
      <c r="O171" s="356"/>
    </row>
    <row r="172" spans="1:15" s="357" customFormat="1" ht="19.5">
      <c r="A172" s="5"/>
      <c r="B172" s="6" t="s">
        <v>10</v>
      </c>
      <c r="C172" s="484" t="s">
        <v>11</v>
      </c>
      <c r="D172" s="485"/>
      <c r="E172" s="485"/>
      <c r="F172" s="485"/>
      <c r="G172" s="485"/>
      <c r="H172" s="485"/>
      <c r="I172" s="485"/>
      <c r="J172" s="485"/>
      <c r="K172" s="488"/>
      <c r="L172" s="488"/>
      <c r="M172" s="488"/>
      <c r="N172" s="489"/>
      <c r="O172" s="356"/>
    </row>
    <row r="173" spans="1:15" s="357" customFormat="1" ht="22.5">
      <c r="A173" s="496" t="s">
        <v>12</v>
      </c>
      <c r="B173" s="468" t="s">
        <v>24</v>
      </c>
      <c r="C173" s="481"/>
      <c r="D173" s="303" t="s">
        <v>13</v>
      </c>
      <c r="E173" s="34">
        <f t="shared" ref="E173:I173" si="92">SUM(E174:E176)</f>
        <v>0</v>
      </c>
      <c r="F173" s="34">
        <f t="shared" si="92"/>
        <v>0</v>
      </c>
      <c r="G173" s="34">
        <f t="shared" si="92"/>
        <v>0</v>
      </c>
      <c r="H173" s="34">
        <f t="shared" si="92"/>
        <v>0</v>
      </c>
      <c r="I173" s="34">
        <f t="shared" si="92"/>
        <v>0</v>
      </c>
      <c r="J173" s="480"/>
      <c r="K173" s="322">
        <f t="shared" ref="K173:M173" si="93">SUM(K174:K176)</f>
        <v>0</v>
      </c>
      <c r="L173" s="322">
        <f t="shared" si="93"/>
        <v>0</v>
      </c>
      <c r="M173" s="322">
        <f t="shared" si="93"/>
        <v>0</v>
      </c>
      <c r="N173" s="39">
        <f>E173+H173+I173+K173+L173+M173</f>
        <v>0</v>
      </c>
      <c r="O173" s="356"/>
    </row>
    <row r="174" spans="1:15" s="357" customFormat="1" ht="23.25">
      <c r="A174" s="497"/>
      <c r="B174" s="469"/>
      <c r="C174" s="482"/>
      <c r="D174" s="304" t="s">
        <v>14</v>
      </c>
      <c r="E174" s="161"/>
      <c r="F174" s="161"/>
      <c r="G174" s="161"/>
      <c r="H174" s="161"/>
      <c r="I174" s="161"/>
      <c r="J174" s="460"/>
      <c r="K174" s="384"/>
      <c r="L174" s="384"/>
      <c r="M174" s="384"/>
      <c r="N174" s="182">
        <f t="shared" ref="N174:N176" si="94">E174+H174+I174+K174+L174+M174</f>
        <v>0</v>
      </c>
      <c r="O174" s="356"/>
    </row>
    <row r="175" spans="1:15" s="357" customFormat="1" ht="23.25">
      <c r="A175" s="497"/>
      <c r="B175" s="469"/>
      <c r="C175" s="482"/>
      <c r="D175" s="304" t="s">
        <v>6</v>
      </c>
      <c r="E175" s="161"/>
      <c r="F175" s="161"/>
      <c r="G175" s="161"/>
      <c r="H175" s="161"/>
      <c r="I175" s="161"/>
      <c r="J175" s="460"/>
      <c r="K175" s="384"/>
      <c r="L175" s="384"/>
      <c r="M175" s="384"/>
      <c r="N175" s="182">
        <f t="shared" si="94"/>
        <v>0</v>
      </c>
      <c r="O175" s="356"/>
    </row>
    <row r="176" spans="1:15" s="357" customFormat="1" ht="23.25">
      <c r="A176" s="498"/>
      <c r="B176" s="470"/>
      <c r="C176" s="483"/>
      <c r="D176" s="304" t="s">
        <v>7</v>
      </c>
      <c r="E176" s="161"/>
      <c r="F176" s="161"/>
      <c r="G176" s="161"/>
      <c r="H176" s="161"/>
      <c r="I176" s="161"/>
      <c r="J176" s="461"/>
      <c r="K176" s="384"/>
      <c r="L176" s="384"/>
      <c r="M176" s="384"/>
      <c r="N176" s="182">
        <f t="shared" si="94"/>
        <v>0</v>
      </c>
      <c r="O176" s="356"/>
    </row>
    <row r="177" spans="1:15" s="357" customFormat="1" ht="19.5">
      <c r="A177" s="5"/>
      <c r="B177" s="6" t="s">
        <v>10</v>
      </c>
      <c r="C177" s="484" t="s">
        <v>11</v>
      </c>
      <c r="D177" s="485"/>
      <c r="E177" s="485"/>
      <c r="F177" s="485"/>
      <c r="G177" s="485"/>
      <c r="H177" s="485"/>
      <c r="I177" s="485"/>
      <c r="J177" s="485"/>
      <c r="K177" s="488"/>
      <c r="L177" s="488"/>
      <c r="M177" s="488"/>
      <c r="N177" s="489"/>
      <c r="O177" s="356"/>
    </row>
    <row r="178" spans="1:15" s="357" customFormat="1" ht="22.5">
      <c r="A178" s="496" t="s">
        <v>20</v>
      </c>
      <c r="B178" s="468" t="s">
        <v>24</v>
      </c>
      <c r="C178" s="481"/>
      <c r="D178" s="303" t="s">
        <v>13</v>
      </c>
      <c r="E178" s="34">
        <f t="shared" ref="E178:I178" si="95">SUM(E179:E181)</f>
        <v>0</v>
      </c>
      <c r="F178" s="34">
        <f t="shared" si="95"/>
        <v>0</v>
      </c>
      <c r="G178" s="34">
        <f t="shared" si="95"/>
        <v>0</v>
      </c>
      <c r="H178" s="34">
        <f t="shared" si="95"/>
        <v>0</v>
      </c>
      <c r="I178" s="34">
        <f t="shared" si="95"/>
        <v>0</v>
      </c>
      <c r="J178" s="480"/>
      <c r="K178" s="322">
        <f t="shared" ref="K178:M178" si="96">SUM(K179:K181)</f>
        <v>0</v>
      </c>
      <c r="L178" s="322">
        <f t="shared" si="96"/>
        <v>0</v>
      </c>
      <c r="M178" s="322">
        <f t="shared" si="96"/>
        <v>0</v>
      </c>
      <c r="N178" s="39">
        <f>E178+H178+I178+K178+L178+M178</f>
        <v>0</v>
      </c>
      <c r="O178" s="356"/>
    </row>
    <row r="179" spans="1:15" s="357" customFormat="1" ht="23.25">
      <c r="A179" s="497"/>
      <c r="B179" s="469"/>
      <c r="C179" s="482"/>
      <c r="D179" s="304" t="s">
        <v>14</v>
      </c>
      <c r="E179" s="161"/>
      <c r="F179" s="161"/>
      <c r="G179" s="161"/>
      <c r="H179" s="161"/>
      <c r="I179" s="161"/>
      <c r="J179" s="460"/>
      <c r="K179" s="384"/>
      <c r="L179" s="384"/>
      <c r="M179" s="384"/>
      <c r="N179" s="182">
        <f t="shared" ref="N179:N181" si="97">E179+H179+I179+K179+L179+M179</f>
        <v>0</v>
      </c>
      <c r="O179" s="356"/>
    </row>
    <row r="180" spans="1:15" s="357" customFormat="1" ht="23.25">
      <c r="A180" s="497"/>
      <c r="B180" s="469"/>
      <c r="C180" s="482"/>
      <c r="D180" s="304" t="s">
        <v>6</v>
      </c>
      <c r="E180" s="161"/>
      <c r="F180" s="161"/>
      <c r="G180" s="161"/>
      <c r="H180" s="161"/>
      <c r="I180" s="161"/>
      <c r="J180" s="460"/>
      <c r="K180" s="384"/>
      <c r="L180" s="384"/>
      <c r="M180" s="384"/>
      <c r="N180" s="182">
        <f t="shared" si="97"/>
        <v>0</v>
      </c>
      <c r="O180" s="356"/>
    </row>
    <row r="181" spans="1:15" s="357" customFormat="1" ht="23.25">
      <c r="A181" s="497"/>
      <c r="B181" s="470"/>
      <c r="C181" s="482"/>
      <c r="D181" s="304" t="s">
        <v>7</v>
      </c>
      <c r="E181" s="161"/>
      <c r="F181" s="161"/>
      <c r="G181" s="161"/>
      <c r="H181" s="161"/>
      <c r="I181" s="161"/>
      <c r="J181" s="461"/>
      <c r="K181" s="384"/>
      <c r="L181" s="384"/>
      <c r="M181" s="384"/>
      <c r="N181" s="182">
        <f t="shared" si="97"/>
        <v>0</v>
      </c>
      <c r="O181" s="356"/>
    </row>
    <row r="182" spans="1:15" s="357" customFormat="1" ht="39.75" thickBot="1">
      <c r="A182" s="40" t="s">
        <v>19</v>
      </c>
      <c r="B182" s="41" t="s">
        <v>21</v>
      </c>
      <c r="C182" s="42"/>
      <c r="D182" s="43"/>
      <c r="E182" s="162"/>
      <c r="F182" s="162"/>
      <c r="G182" s="162"/>
      <c r="H182" s="162"/>
      <c r="I182" s="162"/>
      <c r="J182" s="163"/>
      <c r="K182" s="164"/>
      <c r="L182" s="164"/>
      <c r="M182" s="164"/>
      <c r="N182" s="165"/>
      <c r="O182" s="356"/>
    </row>
    <row r="183" spans="1:15" s="357" customFormat="1" ht="21" thickBot="1">
      <c r="A183" s="490" t="s">
        <v>23</v>
      </c>
      <c r="B183" s="491"/>
      <c r="C183" s="491"/>
      <c r="D183" s="491"/>
      <c r="E183" s="491"/>
      <c r="F183" s="491"/>
      <c r="G183" s="491"/>
      <c r="H183" s="491"/>
      <c r="I183" s="491"/>
      <c r="J183" s="491"/>
      <c r="K183" s="491"/>
      <c r="L183" s="491"/>
      <c r="M183" s="491"/>
      <c r="N183" s="492"/>
      <c r="O183" s="356"/>
    </row>
    <row r="184" spans="1:15" s="357" customFormat="1" ht="19.5">
      <c r="A184" s="7"/>
      <c r="B184" s="8" t="s">
        <v>10</v>
      </c>
      <c r="C184" s="502" t="s">
        <v>11</v>
      </c>
      <c r="D184" s="502"/>
      <c r="E184" s="502"/>
      <c r="F184" s="502"/>
      <c r="G184" s="502"/>
      <c r="H184" s="502"/>
      <c r="I184" s="502"/>
      <c r="J184" s="502"/>
      <c r="K184" s="488"/>
      <c r="L184" s="488"/>
      <c r="M184" s="488"/>
      <c r="N184" s="489"/>
      <c r="O184" s="356"/>
    </row>
    <row r="185" spans="1:15" s="357" customFormat="1" ht="22.5">
      <c r="A185" s="497" t="s">
        <v>12</v>
      </c>
      <c r="B185" s="468" t="s">
        <v>24</v>
      </c>
      <c r="C185" s="499"/>
      <c r="D185" s="303" t="s">
        <v>13</v>
      </c>
      <c r="E185" s="34">
        <f t="shared" ref="E185:I185" si="98">SUM(E186:E188)</f>
        <v>0</v>
      </c>
      <c r="F185" s="34">
        <f t="shared" si="98"/>
        <v>0</v>
      </c>
      <c r="G185" s="34">
        <f t="shared" si="98"/>
        <v>0</v>
      </c>
      <c r="H185" s="34">
        <f t="shared" si="98"/>
        <v>0</v>
      </c>
      <c r="I185" s="34">
        <f t="shared" si="98"/>
        <v>0</v>
      </c>
      <c r="J185" s="480"/>
      <c r="K185" s="322">
        <f t="shared" ref="K185:M185" si="99">SUM(K186:K188)</f>
        <v>0</v>
      </c>
      <c r="L185" s="322">
        <f t="shared" si="99"/>
        <v>0</v>
      </c>
      <c r="M185" s="322">
        <f t="shared" si="99"/>
        <v>0</v>
      </c>
      <c r="N185" s="39">
        <f>E185+H185+I185+K185+L185+M185</f>
        <v>0</v>
      </c>
      <c r="O185" s="356"/>
    </row>
    <row r="186" spans="1:15" s="357" customFormat="1" ht="23.25">
      <c r="A186" s="497"/>
      <c r="B186" s="469"/>
      <c r="C186" s="500"/>
      <c r="D186" s="304" t="s">
        <v>14</v>
      </c>
      <c r="E186" s="161"/>
      <c r="F186" s="161"/>
      <c r="G186" s="161"/>
      <c r="H186" s="161"/>
      <c r="I186" s="161"/>
      <c r="J186" s="460"/>
      <c r="K186" s="384"/>
      <c r="L186" s="384"/>
      <c r="M186" s="384"/>
      <c r="N186" s="182">
        <f t="shared" ref="N186:N188" si="100">E186+H186+I186+K186+L186+M186</f>
        <v>0</v>
      </c>
      <c r="O186" s="356"/>
    </row>
    <row r="187" spans="1:15" s="357" customFormat="1" ht="23.25">
      <c r="A187" s="497"/>
      <c r="B187" s="469"/>
      <c r="C187" s="500"/>
      <c r="D187" s="304" t="s">
        <v>6</v>
      </c>
      <c r="E187" s="161"/>
      <c r="F187" s="161"/>
      <c r="G187" s="161"/>
      <c r="H187" s="161"/>
      <c r="I187" s="161"/>
      <c r="J187" s="460"/>
      <c r="K187" s="384"/>
      <c r="L187" s="384"/>
      <c r="M187" s="384"/>
      <c r="N187" s="182">
        <f t="shared" si="100"/>
        <v>0</v>
      </c>
      <c r="O187" s="356"/>
    </row>
    <row r="188" spans="1:15" s="357" customFormat="1" ht="23.25">
      <c r="A188" s="497"/>
      <c r="B188" s="469"/>
      <c r="C188" s="500"/>
      <c r="D188" s="304" t="s">
        <v>7</v>
      </c>
      <c r="E188" s="161"/>
      <c r="F188" s="161"/>
      <c r="G188" s="161"/>
      <c r="H188" s="161"/>
      <c r="I188" s="161"/>
      <c r="J188" s="461"/>
      <c r="K188" s="384"/>
      <c r="L188" s="384"/>
      <c r="M188" s="384"/>
      <c r="N188" s="182">
        <f t="shared" si="100"/>
        <v>0</v>
      </c>
      <c r="O188" s="356"/>
    </row>
    <row r="189" spans="1:15" s="357" customFormat="1" ht="40.5">
      <c r="A189" s="585" t="str">
        <f>E170</f>
        <v>VII</v>
      </c>
      <c r="B189" s="33" t="s">
        <v>42</v>
      </c>
      <c r="C189" s="587"/>
      <c r="D189" s="389" t="s">
        <v>5</v>
      </c>
      <c r="E189" s="166">
        <f>E190+E191+E192</f>
        <v>0</v>
      </c>
      <c r="F189" s="166">
        <f t="shared" ref="F189:I189" si="101">F190+F191+F192</f>
        <v>0</v>
      </c>
      <c r="G189" s="166">
        <f t="shared" si="101"/>
        <v>0</v>
      </c>
      <c r="H189" s="166">
        <f t="shared" si="101"/>
        <v>0</v>
      </c>
      <c r="I189" s="166">
        <f t="shared" si="101"/>
        <v>0</v>
      </c>
      <c r="J189" s="606" t="s">
        <v>173</v>
      </c>
      <c r="K189" s="390">
        <f t="shared" ref="K189:N189" si="102">K190+K191+K192</f>
        <v>0</v>
      </c>
      <c r="L189" s="390">
        <f t="shared" si="102"/>
        <v>0</v>
      </c>
      <c r="M189" s="390">
        <f t="shared" si="102"/>
        <v>0</v>
      </c>
      <c r="N189" s="167">
        <f t="shared" si="102"/>
        <v>0</v>
      </c>
      <c r="O189" s="356"/>
    </row>
    <row r="190" spans="1:15" s="357" customFormat="1">
      <c r="A190" s="585"/>
      <c r="B190" s="576" t="str">
        <f>F170</f>
        <v>ПРОИЗВОДИТЕЛЬНОСТЬ ТРУДА</v>
      </c>
      <c r="C190" s="587"/>
      <c r="D190" s="391" t="s">
        <v>14</v>
      </c>
      <c r="E190" s="168"/>
      <c r="F190" s="168"/>
      <c r="G190" s="168"/>
      <c r="H190" s="168"/>
      <c r="I190" s="168"/>
      <c r="J190" s="460"/>
      <c r="K190" s="399"/>
      <c r="L190" s="399"/>
      <c r="M190" s="399"/>
      <c r="N190" s="228">
        <f t="shared" ref="N190:N192" si="103">E190+H190+I190+K190+L190+M190</f>
        <v>0</v>
      </c>
      <c r="O190" s="356"/>
    </row>
    <row r="191" spans="1:15" s="357" customFormat="1">
      <c r="A191" s="585"/>
      <c r="B191" s="583"/>
      <c r="C191" s="587"/>
      <c r="D191" s="391" t="s">
        <v>6</v>
      </c>
      <c r="E191" s="168"/>
      <c r="F191" s="168"/>
      <c r="G191" s="168"/>
      <c r="H191" s="168"/>
      <c r="I191" s="168"/>
      <c r="J191" s="460"/>
      <c r="K191" s="399"/>
      <c r="L191" s="399"/>
      <c r="M191" s="399"/>
      <c r="N191" s="228">
        <f t="shared" si="103"/>
        <v>0</v>
      </c>
      <c r="O191" s="356"/>
    </row>
    <row r="192" spans="1:15" s="357" customFormat="1" ht="21" thickBot="1">
      <c r="A192" s="586"/>
      <c r="B192" s="584"/>
      <c r="C192" s="588"/>
      <c r="D192" s="393" t="s">
        <v>7</v>
      </c>
      <c r="E192" s="262"/>
      <c r="F192" s="262"/>
      <c r="G192" s="262"/>
      <c r="H192" s="262"/>
      <c r="I192" s="262"/>
      <c r="J192" s="607"/>
      <c r="K192" s="399"/>
      <c r="L192" s="399"/>
      <c r="M192" s="399"/>
      <c r="N192" s="263">
        <f t="shared" si="103"/>
        <v>0</v>
      </c>
      <c r="O192" s="356"/>
    </row>
    <row r="193" spans="1:15" s="357" customFormat="1" ht="25.5" customHeight="1" thickBot="1">
      <c r="A193" s="29"/>
      <c r="B193" s="30"/>
      <c r="C193" s="30"/>
      <c r="D193" s="30"/>
      <c r="E193" s="50" t="s">
        <v>58</v>
      </c>
      <c r="F193" s="49" t="s">
        <v>57</v>
      </c>
      <c r="G193" s="51"/>
      <c r="H193" s="30"/>
      <c r="I193" s="30"/>
      <c r="J193" s="30"/>
      <c r="K193" s="30"/>
      <c r="L193" s="30"/>
      <c r="M193" s="30"/>
      <c r="N193" s="31"/>
      <c r="O193" s="356"/>
    </row>
    <row r="194" spans="1:15" s="357" customFormat="1" ht="21" customHeight="1" thickBot="1">
      <c r="A194" s="493" t="s">
        <v>22</v>
      </c>
      <c r="B194" s="494"/>
      <c r="C194" s="494"/>
      <c r="D194" s="494"/>
      <c r="E194" s="494"/>
      <c r="F194" s="494"/>
      <c r="G194" s="494"/>
      <c r="H194" s="494"/>
      <c r="I194" s="494"/>
      <c r="J194" s="494"/>
      <c r="K194" s="494"/>
      <c r="L194" s="494"/>
      <c r="M194" s="494"/>
      <c r="N194" s="495"/>
      <c r="O194" s="356"/>
    </row>
    <row r="195" spans="1:15" s="357" customFormat="1" ht="19.5">
      <c r="A195" s="5"/>
      <c r="B195" s="6" t="s">
        <v>10</v>
      </c>
      <c r="C195" s="484" t="s">
        <v>11</v>
      </c>
      <c r="D195" s="485"/>
      <c r="E195" s="485"/>
      <c r="F195" s="485"/>
      <c r="G195" s="485"/>
      <c r="H195" s="485"/>
      <c r="I195" s="485"/>
      <c r="J195" s="485"/>
      <c r="K195" s="488"/>
      <c r="L195" s="488"/>
      <c r="M195" s="488"/>
      <c r="N195" s="489"/>
      <c r="O195" s="356"/>
    </row>
    <row r="196" spans="1:15" s="357" customFormat="1" ht="22.5" customHeight="1">
      <c r="A196" s="496" t="s">
        <v>12</v>
      </c>
      <c r="B196" s="468" t="s">
        <v>24</v>
      </c>
      <c r="C196" s="481"/>
      <c r="D196" s="303" t="s">
        <v>13</v>
      </c>
      <c r="E196" s="34">
        <f t="shared" ref="E196:I196" si="104">SUM(E197:E199)</f>
        <v>0</v>
      </c>
      <c r="F196" s="34">
        <f t="shared" si="104"/>
        <v>0</v>
      </c>
      <c r="G196" s="34">
        <f t="shared" si="104"/>
        <v>0</v>
      </c>
      <c r="H196" s="34">
        <f t="shared" si="104"/>
        <v>0</v>
      </c>
      <c r="I196" s="34">
        <f t="shared" si="104"/>
        <v>0</v>
      </c>
      <c r="J196" s="480"/>
      <c r="K196" s="322">
        <f t="shared" ref="K196:M196" si="105">SUM(K197:K199)</f>
        <v>0</v>
      </c>
      <c r="L196" s="322">
        <f t="shared" si="105"/>
        <v>0</v>
      </c>
      <c r="M196" s="322">
        <f t="shared" si="105"/>
        <v>0</v>
      </c>
      <c r="N196" s="39">
        <f>E196+H196+I196+K196+L196+M196</f>
        <v>0</v>
      </c>
      <c r="O196" s="356"/>
    </row>
    <row r="197" spans="1:15" s="357" customFormat="1" ht="23.25">
      <c r="A197" s="497"/>
      <c r="B197" s="469"/>
      <c r="C197" s="482"/>
      <c r="D197" s="304" t="s">
        <v>14</v>
      </c>
      <c r="E197" s="161"/>
      <c r="F197" s="161"/>
      <c r="G197" s="161"/>
      <c r="H197" s="161"/>
      <c r="I197" s="161"/>
      <c r="J197" s="460"/>
      <c r="K197" s="384"/>
      <c r="L197" s="384"/>
      <c r="M197" s="384"/>
      <c r="N197" s="182">
        <f t="shared" ref="N197:N199" si="106">E197+H197+I197+K197+L197+M197</f>
        <v>0</v>
      </c>
      <c r="O197" s="356"/>
    </row>
    <row r="198" spans="1:15" s="357" customFormat="1" ht="23.25">
      <c r="A198" s="497"/>
      <c r="B198" s="469"/>
      <c r="C198" s="482"/>
      <c r="D198" s="304" t="s">
        <v>6</v>
      </c>
      <c r="E198" s="161"/>
      <c r="F198" s="161"/>
      <c r="G198" s="161"/>
      <c r="H198" s="161"/>
      <c r="I198" s="161"/>
      <c r="J198" s="460"/>
      <c r="K198" s="384"/>
      <c r="L198" s="384"/>
      <c r="M198" s="384"/>
      <c r="N198" s="182">
        <f t="shared" si="106"/>
        <v>0</v>
      </c>
      <c r="O198" s="356"/>
    </row>
    <row r="199" spans="1:15" s="357" customFormat="1" ht="23.25">
      <c r="A199" s="498"/>
      <c r="B199" s="470"/>
      <c r="C199" s="483"/>
      <c r="D199" s="304" t="s">
        <v>7</v>
      </c>
      <c r="E199" s="161"/>
      <c r="F199" s="161"/>
      <c r="G199" s="161"/>
      <c r="H199" s="161"/>
      <c r="I199" s="161"/>
      <c r="J199" s="461"/>
      <c r="K199" s="384"/>
      <c r="L199" s="384"/>
      <c r="M199" s="384"/>
      <c r="N199" s="182">
        <f t="shared" si="106"/>
        <v>0</v>
      </c>
      <c r="O199" s="356"/>
    </row>
    <row r="200" spans="1:15" s="357" customFormat="1" ht="22.5" customHeight="1">
      <c r="A200" s="496" t="s">
        <v>20</v>
      </c>
      <c r="B200" s="468" t="s">
        <v>24</v>
      </c>
      <c r="C200" s="481"/>
      <c r="D200" s="303" t="s">
        <v>13</v>
      </c>
      <c r="E200" s="34">
        <f t="shared" ref="E200:I200" si="107">SUM(E201:E203)</f>
        <v>0</v>
      </c>
      <c r="F200" s="34">
        <f t="shared" si="107"/>
        <v>0</v>
      </c>
      <c r="G200" s="34">
        <f t="shared" si="107"/>
        <v>0</v>
      </c>
      <c r="H200" s="34">
        <f t="shared" si="107"/>
        <v>0</v>
      </c>
      <c r="I200" s="34">
        <f t="shared" si="107"/>
        <v>0</v>
      </c>
      <c r="J200" s="480"/>
      <c r="K200" s="322">
        <f t="shared" ref="K200:M200" si="108">SUM(K201:K203)</f>
        <v>0</v>
      </c>
      <c r="L200" s="322">
        <f t="shared" si="108"/>
        <v>0</v>
      </c>
      <c r="M200" s="322">
        <f t="shared" si="108"/>
        <v>0</v>
      </c>
      <c r="N200" s="39">
        <f>E200+H200+I200+K200+L200+M200</f>
        <v>0</v>
      </c>
      <c r="O200" s="356"/>
    </row>
    <row r="201" spans="1:15" s="357" customFormat="1" ht="23.25">
      <c r="A201" s="497"/>
      <c r="B201" s="469"/>
      <c r="C201" s="482"/>
      <c r="D201" s="304" t="s">
        <v>14</v>
      </c>
      <c r="E201" s="161"/>
      <c r="F201" s="161"/>
      <c r="G201" s="161"/>
      <c r="H201" s="161"/>
      <c r="I201" s="161"/>
      <c r="J201" s="460"/>
      <c r="K201" s="384"/>
      <c r="L201" s="384"/>
      <c r="M201" s="384"/>
      <c r="N201" s="182">
        <f t="shared" ref="N201:N203" si="109">E201+H201+I201+K201+L201+M201</f>
        <v>0</v>
      </c>
      <c r="O201" s="356"/>
    </row>
    <row r="202" spans="1:15" s="357" customFormat="1" ht="23.25">
      <c r="A202" s="497"/>
      <c r="B202" s="469"/>
      <c r="C202" s="482"/>
      <c r="D202" s="304" t="s">
        <v>6</v>
      </c>
      <c r="E202" s="161"/>
      <c r="F202" s="161"/>
      <c r="G202" s="161"/>
      <c r="H202" s="161"/>
      <c r="I202" s="161"/>
      <c r="J202" s="460"/>
      <c r="K202" s="384"/>
      <c r="L202" s="384"/>
      <c r="M202" s="384"/>
      <c r="N202" s="182">
        <f t="shared" si="109"/>
        <v>0</v>
      </c>
      <c r="O202" s="356"/>
    </row>
    <row r="203" spans="1:15" s="357" customFormat="1" ht="23.25">
      <c r="A203" s="497"/>
      <c r="B203" s="470"/>
      <c r="C203" s="482"/>
      <c r="D203" s="304" t="s">
        <v>7</v>
      </c>
      <c r="E203" s="161"/>
      <c r="F203" s="161"/>
      <c r="G203" s="161"/>
      <c r="H203" s="161"/>
      <c r="I203" s="161"/>
      <c r="J203" s="461"/>
      <c r="K203" s="384"/>
      <c r="L203" s="384"/>
      <c r="M203" s="384"/>
      <c r="N203" s="182">
        <f t="shared" si="109"/>
        <v>0</v>
      </c>
      <c r="O203" s="356"/>
    </row>
    <row r="204" spans="1:15" s="357" customFormat="1" ht="39.75" thickBot="1">
      <c r="A204" s="40" t="s">
        <v>19</v>
      </c>
      <c r="B204" s="41" t="s">
        <v>21</v>
      </c>
      <c r="C204" s="42"/>
      <c r="D204" s="43"/>
      <c r="E204" s="162"/>
      <c r="F204" s="162"/>
      <c r="G204" s="162"/>
      <c r="H204" s="162"/>
      <c r="I204" s="162"/>
      <c r="J204" s="163"/>
      <c r="K204" s="164"/>
      <c r="L204" s="164"/>
      <c r="M204" s="164"/>
      <c r="N204" s="165"/>
      <c r="O204" s="356"/>
    </row>
    <row r="205" spans="1:15" s="357" customFormat="1" ht="21" customHeight="1" thickBot="1">
      <c r="A205" s="490" t="s">
        <v>23</v>
      </c>
      <c r="B205" s="491"/>
      <c r="C205" s="491"/>
      <c r="D205" s="491"/>
      <c r="E205" s="491"/>
      <c r="F205" s="491"/>
      <c r="G205" s="491"/>
      <c r="H205" s="491"/>
      <c r="I205" s="491"/>
      <c r="J205" s="491"/>
      <c r="K205" s="491"/>
      <c r="L205" s="491"/>
      <c r="M205" s="491"/>
      <c r="N205" s="492"/>
      <c r="O205" s="356"/>
    </row>
    <row r="206" spans="1:15" s="357" customFormat="1" ht="19.5">
      <c r="A206" s="7"/>
      <c r="B206" s="8" t="s">
        <v>10</v>
      </c>
      <c r="C206" s="502" t="s">
        <v>11</v>
      </c>
      <c r="D206" s="502"/>
      <c r="E206" s="502"/>
      <c r="F206" s="502"/>
      <c r="G206" s="502"/>
      <c r="H206" s="502"/>
      <c r="I206" s="502"/>
      <c r="J206" s="502"/>
      <c r="K206" s="488"/>
      <c r="L206" s="488"/>
      <c r="M206" s="488"/>
      <c r="N206" s="489"/>
      <c r="O206" s="356"/>
    </row>
    <row r="207" spans="1:15" s="357" customFormat="1" ht="22.5" customHeight="1">
      <c r="A207" s="497" t="s">
        <v>12</v>
      </c>
      <c r="B207" s="468" t="s">
        <v>24</v>
      </c>
      <c r="C207" s="499"/>
      <c r="D207" s="303" t="s">
        <v>13</v>
      </c>
      <c r="E207" s="34">
        <f t="shared" ref="E207:I207" si="110">SUM(E208:E210)</f>
        <v>0</v>
      </c>
      <c r="F207" s="34">
        <f t="shared" si="110"/>
        <v>0</v>
      </c>
      <c r="G207" s="34">
        <f t="shared" si="110"/>
        <v>0</v>
      </c>
      <c r="H207" s="34">
        <f t="shared" si="110"/>
        <v>0</v>
      </c>
      <c r="I207" s="34">
        <f t="shared" si="110"/>
        <v>0</v>
      </c>
      <c r="J207" s="480"/>
      <c r="K207" s="322">
        <f t="shared" ref="K207:M207" si="111">SUM(K208:K210)</f>
        <v>0</v>
      </c>
      <c r="L207" s="322">
        <f t="shared" si="111"/>
        <v>0</v>
      </c>
      <c r="M207" s="322">
        <f t="shared" si="111"/>
        <v>0</v>
      </c>
      <c r="N207" s="39">
        <f>E207+H207+I207+K207+L207+M207</f>
        <v>0</v>
      </c>
      <c r="O207" s="356"/>
    </row>
    <row r="208" spans="1:15" s="357" customFormat="1" ht="23.25">
      <c r="A208" s="497"/>
      <c r="B208" s="469"/>
      <c r="C208" s="500"/>
      <c r="D208" s="304" t="s">
        <v>14</v>
      </c>
      <c r="E208" s="161"/>
      <c r="F208" s="161"/>
      <c r="G208" s="161"/>
      <c r="H208" s="161"/>
      <c r="I208" s="161"/>
      <c r="J208" s="460"/>
      <c r="K208" s="384"/>
      <c r="L208" s="384"/>
      <c r="M208" s="384"/>
      <c r="N208" s="182">
        <f t="shared" ref="N208:N210" si="112">E208+H208+I208+K208+L208+M208</f>
        <v>0</v>
      </c>
      <c r="O208" s="356"/>
    </row>
    <row r="209" spans="1:15" s="357" customFormat="1" ht="23.25">
      <c r="A209" s="497"/>
      <c r="B209" s="469"/>
      <c r="C209" s="500"/>
      <c r="D209" s="304" t="s">
        <v>6</v>
      </c>
      <c r="E209" s="161"/>
      <c r="F209" s="161"/>
      <c r="G209" s="161"/>
      <c r="H209" s="161"/>
      <c r="I209" s="161"/>
      <c r="J209" s="460"/>
      <c r="K209" s="384"/>
      <c r="L209" s="384"/>
      <c r="M209" s="384"/>
      <c r="N209" s="182">
        <f t="shared" si="112"/>
        <v>0</v>
      </c>
      <c r="O209" s="356"/>
    </row>
    <row r="210" spans="1:15" s="357" customFormat="1" ht="23.25">
      <c r="A210" s="497"/>
      <c r="B210" s="469"/>
      <c r="C210" s="500"/>
      <c r="D210" s="304" t="s">
        <v>7</v>
      </c>
      <c r="E210" s="161"/>
      <c r="F210" s="161"/>
      <c r="G210" s="161"/>
      <c r="H210" s="161"/>
      <c r="I210" s="161"/>
      <c r="J210" s="461"/>
      <c r="K210" s="384"/>
      <c r="L210" s="384"/>
      <c r="M210" s="384"/>
      <c r="N210" s="182">
        <f t="shared" si="112"/>
        <v>0</v>
      </c>
      <c r="O210" s="356"/>
    </row>
    <row r="211" spans="1:15" s="357" customFormat="1" ht="40.5">
      <c r="A211" s="585" t="str">
        <f>E193</f>
        <v>VIII</v>
      </c>
      <c r="B211" s="33" t="s">
        <v>42</v>
      </c>
      <c r="C211" s="587"/>
      <c r="D211" s="389" t="s">
        <v>5</v>
      </c>
      <c r="E211" s="166">
        <f>E212+E213+E214</f>
        <v>0</v>
      </c>
      <c r="F211" s="166">
        <f t="shared" ref="F211:I211" si="113">F212+F213+F214</f>
        <v>0</v>
      </c>
      <c r="G211" s="166">
        <f t="shared" si="113"/>
        <v>0</v>
      </c>
      <c r="H211" s="166">
        <f t="shared" si="113"/>
        <v>0</v>
      </c>
      <c r="I211" s="166">
        <f t="shared" si="113"/>
        <v>0</v>
      </c>
      <c r="J211" s="606" t="s">
        <v>172</v>
      </c>
      <c r="K211" s="390">
        <f t="shared" ref="K211:N211" si="114">K212+K213+K214</f>
        <v>0</v>
      </c>
      <c r="L211" s="390">
        <f t="shared" si="114"/>
        <v>0</v>
      </c>
      <c r="M211" s="390">
        <f t="shared" si="114"/>
        <v>0</v>
      </c>
      <c r="N211" s="167">
        <f t="shared" si="114"/>
        <v>0</v>
      </c>
      <c r="O211" s="356"/>
    </row>
    <row r="212" spans="1:15" s="357" customFormat="1" ht="20.25" customHeight="1">
      <c r="A212" s="585"/>
      <c r="B212" s="576" t="str">
        <f>F193</f>
        <v>НАУКА</v>
      </c>
      <c r="C212" s="587"/>
      <c r="D212" s="391" t="s">
        <v>14</v>
      </c>
      <c r="E212" s="168"/>
      <c r="F212" s="168"/>
      <c r="G212" s="168"/>
      <c r="H212" s="168"/>
      <c r="I212" s="168"/>
      <c r="J212" s="460"/>
      <c r="K212" s="399"/>
      <c r="L212" s="399"/>
      <c r="M212" s="399"/>
      <c r="N212" s="228">
        <f t="shared" ref="N212:N214" si="115">E212+H212+I212+K212+L212+M212</f>
        <v>0</v>
      </c>
      <c r="O212" s="356"/>
    </row>
    <row r="213" spans="1:15" s="357" customFormat="1" ht="20.25" customHeight="1">
      <c r="A213" s="585"/>
      <c r="B213" s="583"/>
      <c r="C213" s="587"/>
      <c r="D213" s="391" t="s">
        <v>6</v>
      </c>
      <c r="E213" s="168"/>
      <c r="F213" s="168"/>
      <c r="G213" s="168"/>
      <c r="H213" s="168"/>
      <c r="I213" s="168"/>
      <c r="J213" s="460"/>
      <c r="K213" s="399"/>
      <c r="L213" s="399"/>
      <c r="M213" s="399"/>
      <c r="N213" s="228">
        <f t="shared" si="115"/>
        <v>0</v>
      </c>
      <c r="O213" s="356"/>
    </row>
    <row r="214" spans="1:15" s="357" customFormat="1" ht="21" customHeight="1" thickBot="1">
      <c r="A214" s="586"/>
      <c r="B214" s="584"/>
      <c r="C214" s="588"/>
      <c r="D214" s="393" t="s">
        <v>7</v>
      </c>
      <c r="E214" s="262"/>
      <c r="F214" s="262"/>
      <c r="G214" s="262"/>
      <c r="H214" s="262"/>
      <c r="I214" s="262"/>
      <c r="J214" s="607"/>
      <c r="K214" s="399"/>
      <c r="L214" s="399"/>
      <c r="M214" s="399"/>
      <c r="N214" s="263">
        <f t="shared" si="115"/>
        <v>0</v>
      </c>
      <c r="O214" s="356"/>
    </row>
    <row r="215" spans="1:15" s="357" customFormat="1" ht="31.5" customHeight="1" thickBot="1">
      <c r="A215" s="29"/>
      <c r="B215" s="30"/>
      <c r="C215" s="30"/>
      <c r="D215" s="30"/>
      <c r="E215" s="50" t="s">
        <v>60</v>
      </c>
      <c r="F215" s="49" t="s">
        <v>59</v>
      </c>
      <c r="G215" s="51"/>
      <c r="H215" s="30"/>
      <c r="I215" s="30"/>
      <c r="J215" s="30"/>
      <c r="K215" s="30"/>
      <c r="L215" s="30"/>
      <c r="M215" s="30"/>
      <c r="N215" s="31"/>
      <c r="O215" s="356"/>
    </row>
    <row r="216" spans="1:15" s="357" customFormat="1" ht="21" thickBot="1">
      <c r="A216" s="493" t="s">
        <v>22</v>
      </c>
      <c r="B216" s="494"/>
      <c r="C216" s="494"/>
      <c r="D216" s="494"/>
      <c r="E216" s="494"/>
      <c r="F216" s="494"/>
      <c r="G216" s="494"/>
      <c r="H216" s="494"/>
      <c r="I216" s="494"/>
      <c r="J216" s="494"/>
      <c r="K216" s="494"/>
      <c r="L216" s="494"/>
      <c r="M216" s="494"/>
      <c r="N216" s="495"/>
      <c r="O216" s="356"/>
    </row>
    <row r="217" spans="1:15" s="357" customFormat="1" ht="19.5">
      <c r="A217" s="5"/>
      <c r="B217" s="6" t="s">
        <v>10</v>
      </c>
      <c r="C217" s="484" t="s">
        <v>11</v>
      </c>
      <c r="D217" s="485"/>
      <c r="E217" s="485"/>
      <c r="F217" s="485"/>
      <c r="G217" s="485"/>
      <c r="H217" s="485"/>
      <c r="I217" s="485"/>
      <c r="J217" s="485"/>
      <c r="K217" s="488"/>
      <c r="L217" s="488"/>
      <c r="M217" s="488"/>
      <c r="N217" s="489"/>
      <c r="O217" s="356"/>
    </row>
    <row r="218" spans="1:15" s="357" customFormat="1" ht="22.5">
      <c r="A218" s="496" t="s">
        <v>12</v>
      </c>
      <c r="B218" s="468" t="s">
        <v>24</v>
      </c>
      <c r="C218" s="481"/>
      <c r="D218" s="303" t="s">
        <v>13</v>
      </c>
      <c r="E218" s="34">
        <f t="shared" ref="E218:I218" si="116">SUM(E219:E221)</f>
        <v>0</v>
      </c>
      <c r="F218" s="34">
        <f t="shared" si="116"/>
        <v>0</v>
      </c>
      <c r="G218" s="34">
        <f t="shared" si="116"/>
        <v>0</v>
      </c>
      <c r="H218" s="34">
        <f t="shared" si="116"/>
        <v>0</v>
      </c>
      <c r="I218" s="34">
        <f t="shared" si="116"/>
        <v>0</v>
      </c>
      <c r="J218" s="480"/>
      <c r="K218" s="322">
        <f t="shared" ref="K218:M218" si="117">SUM(K219:K221)</f>
        <v>0</v>
      </c>
      <c r="L218" s="322">
        <f t="shared" si="117"/>
        <v>0</v>
      </c>
      <c r="M218" s="322">
        <f t="shared" si="117"/>
        <v>0</v>
      </c>
      <c r="N218" s="39">
        <f>E218+H218+I218+K218+L218+M218</f>
        <v>0</v>
      </c>
      <c r="O218" s="356"/>
    </row>
    <row r="219" spans="1:15" s="357" customFormat="1" ht="23.25">
      <c r="A219" s="497"/>
      <c r="B219" s="469"/>
      <c r="C219" s="482"/>
      <c r="D219" s="304" t="s">
        <v>14</v>
      </c>
      <c r="E219" s="161"/>
      <c r="F219" s="161"/>
      <c r="G219" s="161"/>
      <c r="H219" s="161"/>
      <c r="I219" s="161"/>
      <c r="J219" s="460"/>
      <c r="K219" s="384"/>
      <c r="L219" s="384"/>
      <c r="M219" s="384"/>
      <c r="N219" s="182">
        <f t="shared" ref="N219:N221" si="118">E219+H219+I219+K219+L219+M219</f>
        <v>0</v>
      </c>
      <c r="O219" s="356"/>
    </row>
    <row r="220" spans="1:15" s="357" customFormat="1" ht="23.25">
      <c r="A220" s="497"/>
      <c r="B220" s="469"/>
      <c r="C220" s="482"/>
      <c r="D220" s="304" t="s">
        <v>6</v>
      </c>
      <c r="E220" s="161"/>
      <c r="F220" s="161"/>
      <c r="G220" s="161"/>
      <c r="H220" s="161"/>
      <c r="I220" s="161"/>
      <c r="J220" s="460"/>
      <c r="K220" s="384"/>
      <c r="L220" s="384"/>
      <c r="M220" s="384"/>
      <c r="N220" s="182">
        <f t="shared" si="118"/>
        <v>0</v>
      </c>
      <c r="O220" s="356"/>
    </row>
    <row r="221" spans="1:15" s="357" customFormat="1" ht="23.25">
      <c r="A221" s="498"/>
      <c r="B221" s="470"/>
      <c r="C221" s="483"/>
      <c r="D221" s="304" t="s">
        <v>7</v>
      </c>
      <c r="E221" s="161"/>
      <c r="F221" s="161"/>
      <c r="G221" s="161"/>
      <c r="H221" s="161"/>
      <c r="I221" s="161"/>
      <c r="J221" s="461"/>
      <c r="K221" s="384"/>
      <c r="L221" s="384"/>
      <c r="M221" s="384"/>
      <c r="N221" s="182">
        <f t="shared" si="118"/>
        <v>0</v>
      </c>
      <c r="O221" s="356"/>
    </row>
    <row r="222" spans="1:15" s="357" customFormat="1" ht="19.5">
      <c r="A222" s="5"/>
      <c r="B222" s="6" t="s">
        <v>10</v>
      </c>
      <c r="C222" s="484" t="s">
        <v>11</v>
      </c>
      <c r="D222" s="485"/>
      <c r="E222" s="485"/>
      <c r="F222" s="485"/>
      <c r="G222" s="485"/>
      <c r="H222" s="485"/>
      <c r="I222" s="485"/>
      <c r="J222" s="485"/>
      <c r="K222" s="488"/>
      <c r="L222" s="488"/>
      <c r="M222" s="488"/>
      <c r="N222" s="489"/>
      <c r="O222" s="356"/>
    </row>
    <row r="223" spans="1:15" s="357" customFormat="1" ht="22.5">
      <c r="A223" s="496" t="s">
        <v>20</v>
      </c>
      <c r="B223" s="468" t="s">
        <v>24</v>
      </c>
      <c r="C223" s="481"/>
      <c r="D223" s="303" t="s">
        <v>13</v>
      </c>
      <c r="E223" s="34">
        <f t="shared" ref="E223:I223" si="119">SUM(E224:E226)</f>
        <v>0</v>
      </c>
      <c r="F223" s="34">
        <f t="shared" si="119"/>
        <v>0</v>
      </c>
      <c r="G223" s="34">
        <f t="shared" si="119"/>
        <v>0</v>
      </c>
      <c r="H223" s="34">
        <f t="shared" si="119"/>
        <v>0</v>
      </c>
      <c r="I223" s="34">
        <f t="shared" si="119"/>
        <v>0</v>
      </c>
      <c r="J223" s="480"/>
      <c r="K223" s="322">
        <f t="shared" ref="K223:M223" si="120">SUM(K224:K226)</f>
        <v>0</v>
      </c>
      <c r="L223" s="322">
        <f t="shared" si="120"/>
        <v>0</v>
      </c>
      <c r="M223" s="322">
        <f t="shared" si="120"/>
        <v>0</v>
      </c>
      <c r="N223" s="39">
        <f>E223+H223+I223+K223+L223+M223</f>
        <v>0</v>
      </c>
      <c r="O223" s="356"/>
    </row>
    <row r="224" spans="1:15" s="357" customFormat="1" ht="23.25">
      <c r="A224" s="497"/>
      <c r="B224" s="469"/>
      <c r="C224" s="482"/>
      <c r="D224" s="304" t="s">
        <v>14</v>
      </c>
      <c r="E224" s="161"/>
      <c r="F224" s="161"/>
      <c r="G224" s="161"/>
      <c r="H224" s="161"/>
      <c r="I224" s="161"/>
      <c r="J224" s="460"/>
      <c r="K224" s="384"/>
      <c r="L224" s="384"/>
      <c r="M224" s="384"/>
      <c r="N224" s="182">
        <f t="shared" ref="N224:N226" si="121">E224+H224+I224+K224+L224+M224</f>
        <v>0</v>
      </c>
      <c r="O224" s="356"/>
    </row>
    <row r="225" spans="1:15" s="357" customFormat="1" ht="23.25">
      <c r="A225" s="497"/>
      <c r="B225" s="469"/>
      <c r="C225" s="482"/>
      <c r="D225" s="304" t="s">
        <v>6</v>
      </c>
      <c r="E225" s="161"/>
      <c r="F225" s="161"/>
      <c r="G225" s="161"/>
      <c r="H225" s="161"/>
      <c r="I225" s="161"/>
      <c r="J225" s="460"/>
      <c r="K225" s="384"/>
      <c r="L225" s="384"/>
      <c r="M225" s="384"/>
      <c r="N225" s="182">
        <f t="shared" si="121"/>
        <v>0</v>
      </c>
      <c r="O225" s="356"/>
    </row>
    <row r="226" spans="1:15" s="357" customFormat="1" ht="23.25">
      <c r="A226" s="497"/>
      <c r="B226" s="470"/>
      <c r="C226" s="482"/>
      <c r="D226" s="304" t="s">
        <v>7</v>
      </c>
      <c r="E226" s="161"/>
      <c r="F226" s="161"/>
      <c r="G226" s="161"/>
      <c r="H226" s="161"/>
      <c r="I226" s="161"/>
      <c r="J226" s="461"/>
      <c r="K226" s="384"/>
      <c r="L226" s="384"/>
      <c r="M226" s="384"/>
      <c r="N226" s="182">
        <f t="shared" si="121"/>
        <v>0</v>
      </c>
      <c r="O226" s="356"/>
    </row>
    <row r="227" spans="1:15" s="357" customFormat="1" ht="39.75" thickBot="1">
      <c r="A227" s="40" t="s">
        <v>19</v>
      </c>
      <c r="B227" s="41" t="s">
        <v>21</v>
      </c>
      <c r="C227" s="42"/>
      <c r="D227" s="43"/>
      <c r="E227" s="162"/>
      <c r="F227" s="162"/>
      <c r="G227" s="162"/>
      <c r="H227" s="162"/>
      <c r="I227" s="162"/>
      <c r="J227" s="163"/>
      <c r="K227" s="164"/>
      <c r="L227" s="164"/>
      <c r="M227" s="164"/>
      <c r="N227" s="165"/>
      <c r="O227" s="356"/>
    </row>
    <row r="228" spans="1:15" s="357" customFormat="1" ht="21" thickBot="1">
      <c r="A228" s="490" t="s">
        <v>23</v>
      </c>
      <c r="B228" s="491"/>
      <c r="C228" s="491"/>
      <c r="D228" s="491"/>
      <c r="E228" s="491"/>
      <c r="F228" s="491"/>
      <c r="G228" s="491"/>
      <c r="H228" s="491"/>
      <c r="I228" s="491"/>
      <c r="J228" s="491"/>
      <c r="K228" s="491"/>
      <c r="L228" s="491"/>
      <c r="M228" s="491"/>
      <c r="N228" s="492"/>
      <c r="O228" s="356"/>
    </row>
    <row r="229" spans="1:15" s="357" customFormat="1" ht="19.5">
      <c r="A229" s="7"/>
      <c r="B229" s="8" t="s">
        <v>10</v>
      </c>
      <c r="C229" s="502" t="s">
        <v>11</v>
      </c>
      <c r="D229" s="502"/>
      <c r="E229" s="502"/>
      <c r="F229" s="502"/>
      <c r="G229" s="502"/>
      <c r="H229" s="502"/>
      <c r="I229" s="502"/>
      <c r="J229" s="502"/>
      <c r="K229" s="488"/>
      <c r="L229" s="488"/>
      <c r="M229" s="488"/>
      <c r="N229" s="489"/>
      <c r="O229" s="356"/>
    </row>
    <row r="230" spans="1:15" s="357" customFormat="1" ht="22.5">
      <c r="A230" s="497" t="s">
        <v>12</v>
      </c>
      <c r="B230" s="468" t="s">
        <v>24</v>
      </c>
      <c r="C230" s="499"/>
      <c r="D230" s="303" t="s">
        <v>13</v>
      </c>
      <c r="E230" s="34">
        <f t="shared" ref="E230:I230" si="122">SUM(E231:E233)</f>
        <v>0</v>
      </c>
      <c r="F230" s="34">
        <f t="shared" si="122"/>
        <v>0</v>
      </c>
      <c r="G230" s="34">
        <f t="shared" si="122"/>
        <v>0</v>
      </c>
      <c r="H230" s="34">
        <f t="shared" si="122"/>
        <v>0</v>
      </c>
      <c r="I230" s="34">
        <f t="shared" si="122"/>
        <v>0</v>
      </c>
      <c r="J230" s="480"/>
      <c r="K230" s="322">
        <f t="shared" ref="K230:M230" si="123">SUM(K231:K233)</f>
        <v>0</v>
      </c>
      <c r="L230" s="322">
        <f t="shared" si="123"/>
        <v>0</v>
      </c>
      <c r="M230" s="322">
        <f t="shared" si="123"/>
        <v>0</v>
      </c>
      <c r="N230" s="39">
        <f>E230+H230+I230+K230+L230+M230</f>
        <v>0</v>
      </c>
      <c r="O230" s="356"/>
    </row>
    <row r="231" spans="1:15" s="357" customFormat="1" ht="23.25">
      <c r="A231" s="497"/>
      <c r="B231" s="469"/>
      <c r="C231" s="500"/>
      <c r="D231" s="304" t="s">
        <v>14</v>
      </c>
      <c r="E231" s="161"/>
      <c r="F231" s="161"/>
      <c r="G231" s="161"/>
      <c r="H231" s="161"/>
      <c r="I231" s="161"/>
      <c r="J231" s="460"/>
      <c r="K231" s="384"/>
      <c r="L231" s="384"/>
      <c r="M231" s="384"/>
      <c r="N231" s="182">
        <f t="shared" ref="N231:N233" si="124">E231+H231+I231+K231+L231+M231</f>
        <v>0</v>
      </c>
      <c r="O231" s="356"/>
    </row>
    <row r="232" spans="1:15" s="357" customFormat="1" ht="23.25">
      <c r="A232" s="497"/>
      <c r="B232" s="469"/>
      <c r="C232" s="500"/>
      <c r="D232" s="304" t="s">
        <v>6</v>
      </c>
      <c r="E232" s="161"/>
      <c r="F232" s="161"/>
      <c r="G232" s="161"/>
      <c r="H232" s="161"/>
      <c r="I232" s="161"/>
      <c r="J232" s="460"/>
      <c r="K232" s="384"/>
      <c r="L232" s="384"/>
      <c r="M232" s="384"/>
      <c r="N232" s="182">
        <f t="shared" si="124"/>
        <v>0</v>
      </c>
      <c r="O232" s="356"/>
    </row>
    <row r="233" spans="1:15" s="357" customFormat="1" ht="23.25">
      <c r="A233" s="497"/>
      <c r="B233" s="469"/>
      <c r="C233" s="500"/>
      <c r="D233" s="304" t="s">
        <v>7</v>
      </c>
      <c r="E233" s="161"/>
      <c r="F233" s="161"/>
      <c r="G233" s="161"/>
      <c r="H233" s="161"/>
      <c r="I233" s="161"/>
      <c r="J233" s="461"/>
      <c r="K233" s="384"/>
      <c r="L233" s="384"/>
      <c r="M233" s="384"/>
      <c r="N233" s="182">
        <f t="shared" si="124"/>
        <v>0</v>
      </c>
      <c r="O233" s="356"/>
    </row>
    <row r="234" spans="1:15" s="357" customFormat="1" ht="40.5">
      <c r="A234" s="585" t="str">
        <f>E215</f>
        <v>IX</v>
      </c>
      <c r="B234" s="33" t="s">
        <v>42</v>
      </c>
      <c r="C234" s="587"/>
      <c r="D234" s="389" t="s">
        <v>5</v>
      </c>
      <c r="E234" s="166">
        <f>E235+E236+E237</f>
        <v>0</v>
      </c>
      <c r="F234" s="166">
        <f t="shared" ref="F234:I234" si="125">F235+F236+F237</f>
        <v>0</v>
      </c>
      <c r="G234" s="166">
        <f t="shared" si="125"/>
        <v>0</v>
      </c>
      <c r="H234" s="166">
        <f t="shared" si="125"/>
        <v>0</v>
      </c>
      <c r="I234" s="166">
        <f t="shared" si="125"/>
        <v>0</v>
      </c>
      <c r="J234" s="608" t="s">
        <v>171</v>
      </c>
      <c r="K234" s="390">
        <f t="shared" ref="K234:N234" si="126">K235+K236+K237</f>
        <v>0</v>
      </c>
      <c r="L234" s="390">
        <f t="shared" si="126"/>
        <v>0</v>
      </c>
      <c r="M234" s="390">
        <f t="shared" si="126"/>
        <v>0</v>
      </c>
      <c r="N234" s="167">
        <f t="shared" si="126"/>
        <v>0</v>
      </c>
      <c r="O234" s="356"/>
    </row>
    <row r="235" spans="1:15" s="357" customFormat="1">
      <c r="A235" s="585"/>
      <c r="B235" s="576" t="str">
        <f>F215</f>
        <v>ЦИФРОВАЯ ЭКОНОМИКА</v>
      </c>
      <c r="C235" s="587"/>
      <c r="D235" s="391" t="s">
        <v>14</v>
      </c>
      <c r="E235" s="168"/>
      <c r="F235" s="168"/>
      <c r="G235" s="168"/>
      <c r="H235" s="168"/>
      <c r="I235" s="168"/>
      <c r="J235" s="460"/>
      <c r="K235" s="399"/>
      <c r="L235" s="399"/>
      <c r="M235" s="399"/>
      <c r="N235" s="228">
        <f t="shared" ref="N235:N237" si="127">E235+H235+I235+K235+L235+M235</f>
        <v>0</v>
      </c>
      <c r="O235" s="356"/>
    </row>
    <row r="236" spans="1:15" s="357" customFormat="1">
      <c r="A236" s="585"/>
      <c r="B236" s="583"/>
      <c r="C236" s="587"/>
      <c r="D236" s="391" t="s">
        <v>6</v>
      </c>
      <c r="E236" s="168"/>
      <c r="F236" s="168"/>
      <c r="G236" s="168"/>
      <c r="H236" s="168"/>
      <c r="I236" s="168"/>
      <c r="J236" s="460"/>
      <c r="K236" s="399"/>
      <c r="L236" s="399"/>
      <c r="M236" s="399"/>
      <c r="N236" s="228">
        <f t="shared" si="127"/>
        <v>0</v>
      </c>
      <c r="O236" s="356"/>
    </row>
    <row r="237" spans="1:15" s="357" customFormat="1" ht="21" thickBot="1">
      <c r="A237" s="586"/>
      <c r="B237" s="584"/>
      <c r="C237" s="588"/>
      <c r="D237" s="393" t="s">
        <v>7</v>
      </c>
      <c r="E237" s="262"/>
      <c r="F237" s="262"/>
      <c r="G237" s="262"/>
      <c r="H237" s="262"/>
      <c r="I237" s="262"/>
      <c r="J237" s="607"/>
      <c r="K237" s="399"/>
      <c r="L237" s="399"/>
      <c r="M237" s="399"/>
      <c r="N237" s="263">
        <f t="shared" si="127"/>
        <v>0</v>
      </c>
      <c r="O237" s="356"/>
    </row>
    <row r="238" spans="1:15" s="357" customFormat="1" ht="37.5" customHeight="1" thickBot="1">
      <c r="A238" s="29"/>
      <c r="B238" s="30"/>
      <c r="C238" s="30"/>
      <c r="D238" s="30"/>
      <c r="E238" s="50" t="s">
        <v>62</v>
      </c>
      <c r="F238" s="49" t="s">
        <v>61</v>
      </c>
      <c r="G238" s="51"/>
      <c r="H238" s="30"/>
      <c r="I238" s="30"/>
      <c r="J238" s="30"/>
      <c r="K238" s="30"/>
      <c r="L238" s="30"/>
      <c r="M238" s="30"/>
      <c r="N238" s="31"/>
      <c r="O238" s="356"/>
    </row>
    <row r="239" spans="1:15" s="357" customFormat="1" ht="21" customHeight="1" thickBot="1">
      <c r="A239" s="493" t="s">
        <v>139</v>
      </c>
      <c r="B239" s="494"/>
      <c r="C239" s="494"/>
      <c r="D239" s="494"/>
      <c r="E239" s="494"/>
      <c r="F239" s="494"/>
      <c r="G239" s="494"/>
      <c r="H239" s="494"/>
      <c r="I239" s="494"/>
      <c r="J239" s="494"/>
      <c r="K239" s="494"/>
      <c r="L239" s="494"/>
      <c r="M239" s="494"/>
      <c r="N239" s="495"/>
      <c r="O239" s="356"/>
    </row>
    <row r="240" spans="1:15" s="357" customFormat="1" ht="19.5">
      <c r="A240" s="5"/>
      <c r="B240" s="6" t="s">
        <v>10</v>
      </c>
      <c r="C240" s="484" t="s">
        <v>11</v>
      </c>
      <c r="D240" s="485"/>
      <c r="E240" s="485"/>
      <c r="F240" s="485"/>
      <c r="G240" s="485"/>
      <c r="H240" s="485"/>
      <c r="I240" s="485"/>
      <c r="J240" s="485"/>
      <c r="K240" s="488"/>
      <c r="L240" s="488"/>
      <c r="M240" s="488"/>
      <c r="N240" s="489"/>
      <c r="O240" s="356"/>
    </row>
    <row r="241" spans="1:15" s="357" customFormat="1" ht="22.5" customHeight="1">
      <c r="A241" s="496" t="s">
        <v>12</v>
      </c>
      <c r="B241" s="468" t="s">
        <v>138</v>
      </c>
      <c r="C241" s="481"/>
      <c r="D241" s="303" t="s">
        <v>13</v>
      </c>
      <c r="E241" s="34">
        <f t="shared" ref="E241:I241" si="128">SUM(E242:E244)</f>
        <v>0</v>
      </c>
      <c r="F241" s="34">
        <f t="shared" si="128"/>
        <v>0</v>
      </c>
      <c r="G241" s="34">
        <f t="shared" si="128"/>
        <v>0</v>
      </c>
      <c r="H241" s="34">
        <f t="shared" si="128"/>
        <v>0</v>
      </c>
      <c r="I241" s="34">
        <f t="shared" si="128"/>
        <v>0</v>
      </c>
      <c r="J241" s="462" t="s">
        <v>112</v>
      </c>
      <c r="K241" s="322">
        <f t="shared" ref="K241:M241" si="129">SUM(K242:K244)</f>
        <v>3.7310000000000003</v>
      </c>
      <c r="L241" s="322">
        <f t="shared" si="129"/>
        <v>0</v>
      </c>
      <c r="M241" s="322">
        <f t="shared" si="129"/>
        <v>0</v>
      </c>
      <c r="N241" s="39">
        <f>E241+H241+I241+K241+L241+M241</f>
        <v>3.7310000000000003</v>
      </c>
      <c r="O241" s="356"/>
    </row>
    <row r="242" spans="1:15" s="357" customFormat="1" ht="23.25">
      <c r="A242" s="497"/>
      <c r="B242" s="469"/>
      <c r="C242" s="482"/>
      <c r="D242" s="304" t="s">
        <v>14</v>
      </c>
      <c r="E242" s="161"/>
      <c r="F242" s="161"/>
      <c r="G242" s="161"/>
      <c r="H242" s="161"/>
      <c r="I242" s="161"/>
      <c r="J242" s="463"/>
      <c r="K242" s="300">
        <v>3.4460000000000002</v>
      </c>
      <c r="L242" s="300"/>
      <c r="M242" s="300"/>
      <c r="N242" s="182">
        <f t="shared" ref="N242:N244" si="130">E242+H242+I242+K242+L242+M242</f>
        <v>3.4460000000000002</v>
      </c>
      <c r="O242" s="356"/>
    </row>
    <row r="243" spans="1:15" s="357" customFormat="1" ht="23.25">
      <c r="A243" s="497"/>
      <c r="B243" s="469"/>
      <c r="C243" s="482"/>
      <c r="D243" s="304" t="s">
        <v>6</v>
      </c>
      <c r="E243" s="161"/>
      <c r="F243" s="161"/>
      <c r="G243" s="161"/>
      <c r="H243" s="161"/>
      <c r="I243" s="161"/>
      <c r="J243" s="463"/>
      <c r="K243" s="300">
        <v>0.27600000000000002</v>
      </c>
      <c r="L243" s="300"/>
      <c r="M243" s="300"/>
      <c r="N243" s="182">
        <f t="shared" si="130"/>
        <v>0.27600000000000002</v>
      </c>
      <c r="O243" s="356"/>
    </row>
    <row r="244" spans="1:15" s="357" customFormat="1" ht="23.25">
      <c r="A244" s="498"/>
      <c r="B244" s="470"/>
      <c r="C244" s="483"/>
      <c r="D244" s="304" t="s">
        <v>7</v>
      </c>
      <c r="E244" s="161"/>
      <c r="F244" s="161"/>
      <c r="G244" s="161"/>
      <c r="H244" s="161"/>
      <c r="I244" s="161"/>
      <c r="J244" s="464"/>
      <c r="K244" s="318">
        <v>8.9999999999999993E-3</v>
      </c>
      <c r="L244" s="318"/>
      <c r="M244" s="318"/>
      <c r="N244" s="182">
        <f t="shared" si="130"/>
        <v>8.9999999999999993E-3</v>
      </c>
      <c r="O244" s="356"/>
    </row>
    <row r="245" spans="1:15" s="357" customFormat="1" ht="19.5">
      <c r="A245" s="5"/>
      <c r="B245" s="6" t="s">
        <v>10</v>
      </c>
      <c r="C245" s="484" t="s">
        <v>11</v>
      </c>
      <c r="D245" s="485"/>
      <c r="E245" s="485"/>
      <c r="F245" s="485"/>
      <c r="G245" s="485"/>
      <c r="H245" s="485"/>
      <c r="I245" s="485"/>
      <c r="J245" s="485"/>
      <c r="K245" s="488"/>
      <c r="L245" s="488"/>
      <c r="M245" s="488"/>
      <c r="N245" s="489"/>
      <c r="O245" s="356"/>
    </row>
    <row r="246" spans="1:15" s="357" customFormat="1" ht="22.5" customHeight="1">
      <c r="A246" s="496" t="s">
        <v>20</v>
      </c>
      <c r="B246" s="468" t="s">
        <v>140</v>
      </c>
      <c r="C246" s="481"/>
      <c r="D246" s="303" t="s">
        <v>13</v>
      </c>
      <c r="E246" s="34">
        <f t="shared" ref="E246:I246" si="131">SUM(E247:E249)</f>
        <v>0</v>
      </c>
      <c r="F246" s="34">
        <f t="shared" si="131"/>
        <v>0</v>
      </c>
      <c r="G246" s="34">
        <f t="shared" si="131"/>
        <v>0</v>
      </c>
      <c r="H246" s="34">
        <f t="shared" si="131"/>
        <v>0</v>
      </c>
      <c r="I246" s="34">
        <f t="shared" si="131"/>
        <v>0</v>
      </c>
      <c r="J246" s="462" t="s">
        <v>109</v>
      </c>
      <c r="K246" s="322">
        <f t="shared" ref="K246:M246" si="132">SUM(K247:K249)</f>
        <v>0</v>
      </c>
      <c r="L246" s="322">
        <f t="shared" si="132"/>
        <v>0</v>
      </c>
      <c r="M246" s="322">
        <f t="shared" si="132"/>
        <v>16.719000000000001</v>
      </c>
      <c r="N246" s="39">
        <f>E246+H246+I246+K246+L246+M246</f>
        <v>16.719000000000001</v>
      </c>
      <c r="O246" s="356"/>
    </row>
    <row r="247" spans="1:15" s="357" customFormat="1" ht="23.25">
      <c r="A247" s="497"/>
      <c r="B247" s="469"/>
      <c r="C247" s="482"/>
      <c r="D247" s="304" t="s">
        <v>14</v>
      </c>
      <c r="E247" s="161"/>
      <c r="F247" s="161"/>
      <c r="G247" s="161"/>
      <c r="H247" s="161"/>
      <c r="I247" s="161"/>
      <c r="J247" s="463"/>
      <c r="K247" s="384"/>
      <c r="L247" s="384"/>
      <c r="M247" s="320">
        <v>14.657999999999999</v>
      </c>
      <c r="N247" s="182">
        <f t="shared" ref="N247:N249" si="133">E247+H247+I247+K247+L247+M247</f>
        <v>14.657999999999999</v>
      </c>
      <c r="O247" s="356"/>
    </row>
    <row r="248" spans="1:15" s="357" customFormat="1" ht="23.25">
      <c r="A248" s="497"/>
      <c r="B248" s="469"/>
      <c r="C248" s="482"/>
      <c r="D248" s="304" t="s">
        <v>6</v>
      </c>
      <c r="E248" s="161"/>
      <c r="F248" s="161"/>
      <c r="G248" s="161"/>
      <c r="H248" s="161"/>
      <c r="I248" s="161"/>
      <c r="J248" s="463"/>
      <c r="K248" s="384"/>
      <c r="L248" s="384"/>
      <c r="M248" s="320">
        <v>1.9990000000000001</v>
      </c>
      <c r="N248" s="182">
        <f t="shared" si="133"/>
        <v>1.9990000000000001</v>
      </c>
      <c r="O248" s="356"/>
    </row>
    <row r="249" spans="1:15" s="357" customFormat="1" ht="23.25">
      <c r="A249" s="497"/>
      <c r="B249" s="470"/>
      <c r="C249" s="482"/>
      <c r="D249" s="304" t="s">
        <v>7</v>
      </c>
      <c r="E249" s="161"/>
      <c r="F249" s="161"/>
      <c r="G249" s="161"/>
      <c r="H249" s="161"/>
      <c r="I249" s="161"/>
      <c r="J249" s="464"/>
      <c r="K249" s="384"/>
      <c r="L249" s="384"/>
      <c r="M249" s="320">
        <v>6.2E-2</v>
      </c>
      <c r="N249" s="182">
        <f t="shared" si="133"/>
        <v>6.2E-2</v>
      </c>
      <c r="O249" s="356"/>
    </row>
    <row r="250" spans="1:15" s="357" customFormat="1" ht="39.75" thickBot="1">
      <c r="A250" s="40" t="s">
        <v>19</v>
      </c>
      <c r="B250" s="41" t="s">
        <v>21</v>
      </c>
      <c r="C250" s="42"/>
      <c r="D250" s="43"/>
      <c r="E250" s="162"/>
      <c r="F250" s="162"/>
      <c r="G250" s="162"/>
      <c r="H250" s="162"/>
      <c r="I250" s="162"/>
      <c r="J250" s="163"/>
      <c r="K250" s="164"/>
      <c r="L250" s="164"/>
      <c r="M250" s="164"/>
      <c r="N250" s="165"/>
      <c r="O250" s="356"/>
    </row>
    <row r="251" spans="1:15" s="357" customFormat="1" ht="21" thickBot="1">
      <c r="A251" s="490" t="s">
        <v>23</v>
      </c>
      <c r="B251" s="491"/>
      <c r="C251" s="491"/>
      <c r="D251" s="491"/>
      <c r="E251" s="491"/>
      <c r="F251" s="491"/>
      <c r="G251" s="491"/>
      <c r="H251" s="491"/>
      <c r="I251" s="491"/>
      <c r="J251" s="491"/>
      <c r="K251" s="491"/>
      <c r="L251" s="491"/>
      <c r="M251" s="491"/>
      <c r="N251" s="492"/>
      <c r="O251" s="356"/>
    </row>
    <row r="252" spans="1:15" s="357" customFormat="1" ht="19.5">
      <c r="A252" s="7"/>
      <c r="B252" s="8" t="s">
        <v>10</v>
      </c>
      <c r="C252" s="502" t="s">
        <v>11</v>
      </c>
      <c r="D252" s="502"/>
      <c r="E252" s="502"/>
      <c r="F252" s="502"/>
      <c r="G252" s="502"/>
      <c r="H252" s="502"/>
      <c r="I252" s="502"/>
      <c r="J252" s="502"/>
      <c r="K252" s="488"/>
      <c r="L252" s="488"/>
      <c r="M252" s="488"/>
      <c r="N252" s="489"/>
      <c r="O252" s="356"/>
    </row>
    <row r="253" spans="1:15" s="357" customFormat="1" ht="22.5">
      <c r="A253" s="497" t="s">
        <v>12</v>
      </c>
      <c r="B253" s="468" t="s">
        <v>24</v>
      </c>
      <c r="C253" s="499"/>
      <c r="D253" s="303" t="s">
        <v>13</v>
      </c>
      <c r="E253" s="34">
        <f t="shared" ref="E253:I253" si="134">SUM(E254:E256)</f>
        <v>0</v>
      </c>
      <c r="F253" s="34">
        <f t="shared" si="134"/>
        <v>0</v>
      </c>
      <c r="G253" s="34">
        <f t="shared" si="134"/>
        <v>0</v>
      </c>
      <c r="H253" s="34">
        <f t="shared" si="134"/>
        <v>0</v>
      </c>
      <c r="I253" s="34">
        <f t="shared" si="134"/>
        <v>0</v>
      </c>
      <c r="J253" s="480"/>
      <c r="K253" s="322">
        <f t="shared" ref="K253:M253" si="135">SUM(K254:K256)</f>
        <v>0</v>
      </c>
      <c r="L253" s="322">
        <f t="shared" si="135"/>
        <v>0</v>
      </c>
      <c r="M253" s="322">
        <f t="shared" si="135"/>
        <v>0</v>
      </c>
      <c r="N253" s="39">
        <f>E253+H253+I253+K253+L253+M253</f>
        <v>0</v>
      </c>
      <c r="O253" s="356"/>
    </row>
    <row r="254" spans="1:15" s="357" customFormat="1" ht="23.25">
      <c r="A254" s="497"/>
      <c r="B254" s="469"/>
      <c r="C254" s="500"/>
      <c r="D254" s="304" t="s">
        <v>14</v>
      </c>
      <c r="E254" s="161"/>
      <c r="F254" s="161"/>
      <c r="G254" s="161"/>
      <c r="H254" s="161"/>
      <c r="I254" s="161"/>
      <c r="J254" s="460"/>
      <c r="K254" s="384"/>
      <c r="L254" s="384"/>
      <c r="M254" s="384"/>
      <c r="N254" s="182">
        <f t="shared" ref="N254:N256" si="136">E254+H254+I254+K254+L254+M254</f>
        <v>0</v>
      </c>
      <c r="O254" s="356"/>
    </row>
    <row r="255" spans="1:15" s="357" customFormat="1" ht="23.25">
      <c r="A255" s="497"/>
      <c r="B255" s="469"/>
      <c r="C255" s="500"/>
      <c r="D255" s="304" t="s">
        <v>6</v>
      </c>
      <c r="E255" s="161"/>
      <c r="F255" s="161"/>
      <c r="G255" s="161"/>
      <c r="H255" s="161"/>
      <c r="I255" s="161"/>
      <c r="J255" s="460"/>
      <c r="K255" s="384"/>
      <c r="L255" s="384"/>
      <c r="M255" s="384"/>
      <c r="N255" s="182">
        <f t="shared" si="136"/>
        <v>0</v>
      </c>
      <c r="O255" s="356"/>
    </row>
    <row r="256" spans="1:15" s="357" customFormat="1" ht="23.25">
      <c r="A256" s="497"/>
      <c r="B256" s="469"/>
      <c r="C256" s="500"/>
      <c r="D256" s="304" t="s">
        <v>7</v>
      </c>
      <c r="E256" s="161"/>
      <c r="F256" s="161"/>
      <c r="G256" s="161"/>
      <c r="H256" s="161"/>
      <c r="I256" s="161"/>
      <c r="J256" s="461"/>
      <c r="K256" s="384"/>
      <c r="L256" s="384"/>
      <c r="M256" s="384"/>
      <c r="N256" s="182">
        <f t="shared" si="136"/>
        <v>0</v>
      </c>
      <c r="O256" s="356"/>
    </row>
    <row r="257" spans="1:15" s="357" customFormat="1" ht="40.5">
      <c r="A257" s="585" t="str">
        <f>E238</f>
        <v>X</v>
      </c>
      <c r="B257" s="33" t="s">
        <v>42</v>
      </c>
      <c r="C257" s="587"/>
      <c r="D257" s="389" t="s">
        <v>5</v>
      </c>
      <c r="E257" s="166">
        <f>E258+E259+E260</f>
        <v>0</v>
      </c>
      <c r="F257" s="166">
        <f t="shared" ref="F257:I257" si="137">F258+F259+F260</f>
        <v>0</v>
      </c>
      <c r="G257" s="166">
        <f t="shared" si="137"/>
        <v>0</v>
      </c>
      <c r="H257" s="166">
        <f t="shared" si="137"/>
        <v>0</v>
      </c>
      <c r="I257" s="166">
        <f t="shared" si="137"/>
        <v>0</v>
      </c>
      <c r="J257" s="573"/>
      <c r="K257" s="390">
        <f t="shared" ref="K257:N257" si="138">K258+K259+K260</f>
        <v>3.7310000000000003</v>
      </c>
      <c r="L257" s="390">
        <f t="shared" si="138"/>
        <v>0</v>
      </c>
      <c r="M257" s="390">
        <f t="shared" si="138"/>
        <v>16.719000000000001</v>
      </c>
      <c r="N257" s="167">
        <f t="shared" si="138"/>
        <v>20.45</v>
      </c>
      <c r="O257" s="356"/>
    </row>
    <row r="258" spans="1:15" s="357" customFormat="1">
      <c r="A258" s="585"/>
      <c r="B258" s="576" t="str">
        <f>F238</f>
        <v>КУЛЬТУРА</v>
      </c>
      <c r="C258" s="587"/>
      <c r="D258" s="391" t="s">
        <v>14</v>
      </c>
      <c r="E258" s="168">
        <f t="shared" ref="E258:I260" si="139">E242+E247+E254</f>
        <v>0</v>
      </c>
      <c r="F258" s="168">
        <f t="shared" si="139"/>
        <v>0</v>
      </c>
      <c r="G258" s="168">
        <f t="shared" si="139"/>
        <v>0</v>
      </c>
      <c r="H258" s="168">
        <f t="shared" si="139"/>
        <v>0</v>
      </c>
      <c r="I258" s="168">
        <f t="shared" si="139"/>
        <v>0</v>
      </c>
      <c r="J258" s="592"/>
      <c r="K258" s="392">
        <f t="shared" ref="K258:M260" si="140">K242+K247+K254</f>
        <v>3.4460000000000002</v>
      </c>
      <c r="L258" s="392">
        <f t="shared" si="140"/>
        <v>0</v>
      </c>
      <c r="M258" s="392">
        <f t="shared" si="140"/>
        <v>14.657999999999999</v>
      </c>
      <c r="N258" s="228">
        <f t="shared" ref="N258:N260" si="141">E258+H258+I258+K258+L258+M258</f>
        <v>18.103999999999999</v>
      </c>
      <c r="O258" s="356"/>
    </row>
    <row r="259" spans="1:15" s="357" customFormat="1">
      <c r="A259" s="585"/>
      <c r="B259" s="583"/>
      <c r="C259" s="587"/>
      <c r="D259" s="391" t="s">
        <v>6</v>
      </c>
      <c r="E259" s="168">
        <f t="shared" si="139"/>
        <v>0</v>
      </c>
      <c r="F259" s="168">
        <f t="shared" si="139"/>
        <v>0</v>
      </c>
      <c r="G259" s="168">
        <f t="shared" si="139"/>
        <v>0</v>
      </c>
      <c r="H259" s="168">
        <f t="shared" si="139"/>
        <v>0</v>
      </c>
      <c r="I259" s="168">
        <f t="shared" si="139"/>
        <v>0</v>
      </c>
      <c r="J259" s="592"/>
      <c r="K259" s="392">
        <f t="shared" si="140"/>
        <v>0.27600000000000002</v>
      </c>
      <c r="L259" s="392">
        <f t="shared" si="140"/>
        <v>0</v>
      </c>
      <c r="M259" s="392">
        <f t="shared" si="140"/>
        <v>1.9990000000000001</v>
      </c>
      <c r="N259" s="228">
        <f t="shared" si="141"/>
        <v>2.2750000000000004</v>
      </c>
      <c r="O259" s="356"/>
    </row>
    <row r="260" spans="1:15" s="357" customFormat="1" ht="21" thickBot="1">
      <c r="A260" s="586"/>
      <c r="B260" s="584"/>
      <c r="C260" s="588"/>
      <c r="D260" s="393" t="s">
        <v>7</v>
      </c>
      <c r="E260" s="168">
        <f t="shared" si="139"/>
        <v>0</v>
      </c>
      <c r="F260" s="168">
        <f t="shared" si="139"/>
        <v>0</v>
      </c>
      <c r="G260" s="168">
        <f t="shared" si="139"/>
        <v>0</v>
      </c>
      <c r="H260" s="168">
        <f t="shared" si="139"/>
        <v>0</v>
      </c>
      <c r="I260" s="168">
        <f t="shared" si="139"/>
        <v>0</v>
      </c>
      <c r="J260" s="593"/>
      <c r="K260" s="392">
        <f t="shared" si="140"/>
        <v>8.9999999999999993E-3</v>
      </c>
      <c r="L260" s="392">
        <f t="shared" si="140"/>
        <v>0</v>
      </c>
      <c r="M260" s="392">
        <f t="shared" si="140"/>
        <v>6.2E-2</v>
      </c>
      <c r="N260" s="263">
        <f t="shared" si="141"/>
        <v>7.0999999999999994E-2</v>
      </c>
      <c r="O260" s="356"/>
    </row>
    <row r="261" spans="1:15" s="357" customFormat="1" ht="26.25" customHeight="1" thickBot="1">
      <c r="A261" s="29"/>
      <c r="B261" s="30"/>
      <c r="C261" s="30"/>
      <c r="D261" s="30"/>
      <c r="E261" s="50" t="s">
        <v>64</v>
      </c>
      <c r="F261" s="49" t="s">
        <v>63</v>
      </c>
      <c r="G261" s="51"/>
      <c r="H261" s="30"/>
      <c r="I261" s="30"/>
      <c r="J261" s="30"/>
      <c r="K261" s="30"/>
      <c r="L261" s="30"/>
      <c r="M261" s="30"/>
      <c r="N261" s="31"/>
      <c r="O261" s="356"/>
    </row>
    <row r="262" spans="1:15" s="357" customFormat="1" ht="21" thickBot="1">
      <c r="A262" s="493" t="s">
        <v>22</v>
      </c>
      <c r="B262" s="494"/>
      <c r="C262" s="494"/>
      <c r="D262" s="494"/>
      <c r="E262" s="494"/>
      <c r="F262" s="494"/>
      <c r="G262" s="494"/>
      <c r="H262" s="494"/>
      <c r="I262" s="494"/>
      <c r="J262" s="494"/>
      <c r="K262" s="494"/>
      <c r="L262" s="494"/>
      <c r="M262" s="494"/>
      <c r="N262" s="495"/>
      <c r="O262" s="356"/>
    </row>
    <row r="263" spans="1:15" s="357" customFormat="1" ht="19.5">
      <c r="A263" s="5"/>
      <c r="B263" s="6" t="s">
        <v>10</v>
      </c>
      <c r="C263" s="484" t="s">
        <v>11</v>
      </c>
      <c r="D263" s="485"/>
      <c r="E263" s="485"/>
      <c r="F263" s="485"/>
      <c r="G263" s="485"/>
      <c r="H263" s="485"/>
      <c r="I263" s="485"/>
      <c r="J263" s="485"/>
      <c r="K263" s="488"/>
      <c r="L263" s="488"/>
      <c r="M263" s="488"/>
      <c r="N263" s="489"/>
      <c r="O263" s="356"/>
    </row>
    <row r="264" spans="1:15" s="357" customFormat="1" ht="22.5">
      <c r="A264" s="496" t="s">
        <v>12</v>
      </c>
      <c r="B264" s="468" t="s">
        <v>24</v>
      </c>
      <c r="C264" s="481"/>
      <c r="D264" s="303" t="s">
        <v>13</v>
      </c>
      <c r="E264" s="34">
        <f t="shared" ref="E264:I264" si="142">SUM(E265:E267)</f>
        <v>0</v>
      </c>
      <c r="F264" s="34">
        <f t="shared" si="142"/>
        <v>0</v>
      </c>
      <c r="G264" s="34">
        <f t="shared" si="142"/>
        <v>0</v>
      </c>
      <c r="H264" s="34">
        <f t="shared" si="142"/>
        <v>0</v>
      </c>
      <c r="I264" s="34">
        <f t="shared" si="142"/>
        <v>0</v>
      </c>
      <c r="J264" s="480"/>
      <c r="K264" s="322">
        <f t="shared" ref="K264:M264" si="143">SUM(K265:K267)</f>
        <v>0</v>
      </c>
      <c r="L264" s="322">
        <f t="shared" si="143"/>
        <v>0</v>
      </c>
      <c r="M264" s="322">
        <f t="shared" si="143"/>
        <v>0</v>
      </c>
      <c r="N264" s="39">
        <f>E264+H264+I264+K264+L264+M264</f>
        <v>0</v>
      </c>
      <c r="O264" s="356"/>
    </row>
    <row r="265" spans="1:15" s="357" customFormat="1" ht="23.25">
      <c r="A265" s="497"/>
      <c r="B265" s="469"/>
      <c r="C265" s="482"/>
      <c r="D265" s="304" t="s">
        <v>14</v>
      </c>
      <c r="E265" s="161"/>
      <c r="F265" s="161"/>
      <c r="G265" s="161"/>
      <c r="H265" s="161"/>
      <c r="I265" s="161"/>
      <c r="J265" s="460"/>
      <c r="K265" s="384"/>
      <c r="L265" s="384"/>
      <c r="M265" s="384"/>
      <c r="N265" s="182">
        <f t="shared" ref="N265:N267" si="144">E265+H265+I265+K265+L265+M265</f>
        <v>0</v>
      </c>
      <c r="O265" s="356"/>
    </row>
    <row r="266" spans="1:15" s="357" customFormat="1" ht="23.25">
      <c r="A266" s="497"/>
      <c r="B266" s="469"/>
      <c r="C266" s="482"/>
      <c r="D266" s="304" t="s">
        <v>6</v>
      </c>
      <c r="E266" s="161"/>
      <c r="F266" s="161"/>
      <c r="G266" s="161"/>
      <c r="H266" s="161"/>
      <c r="I266" s="161"/>
      <c r="J266" s="460"/>
      <c r="K266" s="384"/>
      <c r="L266" s="384"/>
      <c r="M266" s="384"/>
      <c r="N266" s="182">
        <f t="shared" si="144"/>
        <v>0</v>
      </c>
      <c r="O266" s="356"/>
    </row>
    <row r="267" spans="1:15" s="357" customFormat="1" ht="23.25">
      <c r="A267" s="498"/>
      <c r="B267" s="470"/>
      <c r="C267" s="483"/>
      <c r="D267" s="304" t="s">
        <v>7</v>
      </c>
      <c r="E267" s="161"/>
      <c r="F267" s="161"/>
      <c r="G267" s="161"/>
      <c r="H267" s="161"/>
      <c r="I267" s="161"/>
      <c r="J267" s="461"/>
      <c r="K267" s="384"/>
      <c r="L267" s="384"/>
      <c r="M267" s="384"/>
      <c r="N267" s="182">
        <f t="shared" si="144"/>
        <v>0</v>
      </c>
      <c r="O267" s="356"/>
    </row>
    <row r="268" spans="1:15" s="357" customFormat="1" ht="19.5">
      <c r="A268" s="5"/>
      <c r="B268" s="6" t="s">
        <v>10</v>
      </c>
      <c r="C268" s="484" t="s">
        <v>11</v>
      </c>
      <c r="D268" s="485"/>
      <c r="E268" s="485"/>
      <c r="F268" s="485"/>
      <c r="G268" s="485"/>
      <c r="H268" s="485"/>
      <c r="I268" s="485"/>
      <c r="J268" s="485"/>
      <c r="K268" s="488"/>
      <c r="L268" s="488"/>
      <c r="M268" s="488"/>
      <c r="N268" s="489"/>
      <c r="O268" s="356"/>
    </row>
    <row r="269" spans="1:15" s="357" customFormat="1" ht="22.5">
      <c r="A269" s="496" t="s">
        <v>20</v>
      </c>
      <c r="B269" s="468" t="s">
        <v>24</v>
      </c>
      <c r="C269" s="481"/>
      <c r="D269" s="303" t="s">
        <v>13</v>
      </c>
      <c r="E269" s="34">
        <f t="shared" ref="E269:I269" si="145">SUM(E270:E272)</f>
        <v>0</v>
      </c>
      <c r="F269" s="34">
        <f t="shared" si="145"/>
        <v>0</v>
      </c>
      <c r="G269" s="34">
        <f t="shared" si="145"/>
        <v>0</v>
      </c>
      <c r="H269" s="34">
        <f t="shared" si="145"/>
        <v>0</v>
      </c>
      <c r="I269" s="34">
        <f t="shared" si="145"/>
        <v>0</v>
      </c>
      <c r="J269" s="480"/>
      <c r="K269" s="322">
        <f t="shared" ref="K269:M269" si="146">SUM(K270:K272)</f>
        <v>0</v>
      </c>
      <c r="L269" s="322">
        <f t="shared" si="146"/>
        <v>0</v>
      </c>
      <c r="M269" s="322">
        <f t="shared" si="146"/>
        <v>0</v>
      </c>
      <c r="N269" s="39">
        <f>E269+H269+I269+K269+L269+M269</f>
        <v>0</v>
      </c>
      <c r="O269" s="356"/>
    </row>
    <row r="270" spans="1:15" s="357" customFormat="1" ht="23.25">
      <c r="A270" s="497"/>
      <c r="B270" s="469"/>
      <c r="C270" s="482"/>
      <c r="D270" s="304" t="s">
        <v>14</v>
      </c>
      <c r="E270" s="161"/>
      <c r="F270" s="161"/>
      <c r="G270" s="161"/>
      <c r="H270" s="161"/>
      <c r="I270" s="161"/>
      <c r="J270" s="460"/>
      <c r="K270" s="384"/>
      <c r="L270" s="384"/>
      <c r="M270" s="384"/>
      <c r="N270" s="182">
        <f t="shared" ref="N270:N272" si="147">E270+H270+I270+K270+L270+M270</f>
        <v>0</v>
      </c>
      <c r="O270" s="356"/>
    </row>
    <row r="271" spans="1:15" s="357" customFormat="1" ht="23.25">
      <c r="A271" s="497"/>
      <c r="B271" s="469"/>
      <c r="C271" s="482"/>
      <c r="D271" s="304" t="s">
        <v>6</v>
      </c>
      <c r="E271" s="161"/>
      <c r="F271" s="161"/>
      <c r="G271" s="161"/>
      <c r="H271" s="161"/>
      <c r="I271" s="161"/>
      <c r="J271" s="460"/>
      <c r="K271" s="384"/>
      <c r="L271" s="384"/>
      <c r="M271" s="384"/>
      <c r="N271" s="182">
        <f t="shared" si="147"/>
        <v>0</v>
      </c>
      <c r="O271" s="356"/>
    </row>
    <row r="272" spans="1:15" s="357" customFormat="1" ht="23.25">
      <c r="A272" s="497"/>
      <c r="B272" s="470"/>
      <c r="C272" s="482"/>
      <c r="D272" s="304" t="s">
        <v>7</v>
      </c>
      <c r="E272" s="161"/>
      <c r="F272" s="161"/>
      <c r="G272" s="161"/>
      <c r="H272" s="161"/>
      <c r="I272" s="161"/>
      <c r="J272" s="461"/>
      <c r="K272" s="384"/>
      <c r="L272" s="384"/>
      <c r="M272" s="384"/>
      <c r="N272" s="182">
        <f t="shared" si="147"/>
        <v>0</v>
      </c>
      <c r="O272" s="356"/>
    </row>
    <row r="273" spans="1:15" s="357" customFormat="1" ht="39.75" thickBot="1">
      <c r="A273" s="40" t="s">
        <v>19</v>
      </c>
      <c r="B273" s="41" t="s">
        <v>21</v>
      </c>
      <c r="C273" s="42"/>
      <c r="D273" s="43"/>
      <c r="E273" s="162"/>
      <c r="F273" s="162"/>
      <c r="G273" s="162"/>
      <c r="H273" s="162"/>
      <c r="I273" s="162"/>
      <c r="J273" s="163"/>
      <c r="K273" s="164"/>
      <c r="L273" s="164"/>
      <c r="M273" s="164"/>
      <c r="N273" s="165"/>
      <c r="O273" s="356"/>
    </row>
    <row r="274" spans="1:15" s="357" customFormat="1" ht="21" thickBot="1">
      <c r="A274" s="490" t="s">
        <v>23</v>
      </c>
      <c r="B274" s="491"/>
      <c r="C274" s="491"/>
      <c r="D274" s="491"/>
      <c r="E274" s="491"/>
      <c r="F274" s="491"/>
      <c r="G274" s="491"/>
      <c r="H274" s="491"/>
      <c r="I274" s="491"/>
      <c r="J274" s="491"/>
      <c r="K274" s="491"/>
      <c r="L274" s="491"/>
      <c r="M274" s="491"/>
      <c r="N274" s="492"/>
      <c r="O274" s="356"/>
    </row>
    <row r="275" spans="1:15" s="357" customFormat="1" ht="19.5">
      <c r="A275" s="7"/>
      <c r="B275" s="8" t="s">
        <v>10</v>
      </c>
      <c r="C275" s="502" t="s">
        <v>11</v>
      </c>
      <c r="D275" s="502"/>
      <c r="E275" s="502"/>
      <c r="F275" s="502"/>
      <c r="G275" s="502"/>
      <c r="H275" s="502"/>
      <c r="I275" s="502"/>
      <c r="J275" s="502"/>
      <c r="K275" s="488"/>
      <c r="L275" s="488"/>
      <c r="M275" s="488"/>
      <c r="N275" s="489"/>
      <c r="O275" s="356"/>
    </row>
    <row r="276" spans="1:15" s="357" customFormat="1" ht="22.5">
      <c r="A276" s="497" t="s">
        <v>12</v>
      </c>
      <c r="B276" s="468" t="s">
        <v>24</v>
      </c>
      <c r="C276" s="499"/>
      <c r="D276" s="303" t="s">
        <v>13</v>
      </c>
      <c r="E276" s="34">
        <f t="shared" ref="E276:I276" si="148">SUM(E277:E279)</f>
        <v>0</v>
      </c>
      <c r="F276" s="34">
        <f t="shared" si="148"/>
        <v>0</v>
      </c>
      <c r="G276" s="34">
        <f t="shared" si="148"/>
        <v>0</v>
      </c>
      <c r="H276" s="34">
        <f t="shared" si="148"/>
        <v>0</v>
      </c>
      <c r="I276" s="34">
        <f t="shared" si="148"/>
        <v>0</v>
      </c>
      <c r="J276" s="480"/>
      <c r="K276" s="322">
        <f t="shared" ref="K276:M276" si="149">SUM(K277:K279)</f>
        <v>0</v>
      </c>
      <c r="L276" s="322">
        <f t="shared" si="149"/>
        <v>0</v>
      </c>
      <c r="M276" s="322">
        <f t="shared" si="149"/>
        <v>0</v>
      </c>
      <c r="N276" s="39">
        <f>E276+H276+I276+K276+L276+M276</f>
        <v>0</v>
      </c>
      <c r="O276" s="356"/>
    </row>
    <row r="277" spans="1:15" s="357" customFormat="1" ht="23.25">
      <c r="A277" s="497"/>
      <c r="B277" s="469"/>
      <c r="C277" s="500"/>
      <c r="D277" s="304" t="s">
        <v>14</v>
      </c>
      <c r="E277" s="161"/>
      <c r="F277" s="161"/>
      <c r="G277" s="161"/>
      <c r="H277" s="161"/>
      <c r="I277" s="161"/>
      <c r="J277" s="460"/>
      <c r="K277" s="384"/>
      <c r="L277" s="384"/>
      <c r="M277" s="384"/>
      <c r="N277" s="182">
        <f t="shared" ref="N277:N279" si="150">E277+H277+I277+K277+L277+M277</f>
        <v>0</v>
      </c>
      <c r="O277" s="356"/>
    </row>
    <row r="278" spans="1:15" s="357" customFormat="1" ht="23.25">
      <c r="A278" s="497"/>
      <c r="B278" s="469"/>
      <c r="C278" s="500"/>
      <c r="D278" s="304" t="s">
        <v>6</v>
      </c>
      <c r="E278" s="161"/>
      <c r="F278" s="161"/>
      <c r="G278" s="161"/>
      <c r="H278" s="161"/>
      <c r="I278" s="161"/>
      <c r="J278" s="460"/>
      <c r="K278" s="384"/>
      <c r="L278" s="384"/>
      <c r="M278" s="384"/>
      <c r="N278" s="182">
        <f t="shared" si="150"/>
        <v>0</v>
      </c>
      <c r="O278" s="356"/>
    </row>
    <row r="279" spans="1:15" s="357" customFormat="1" ht="23.25">
      <c r="A279" s="497"/>
      <c r="B279" s="469"/>
      <c r="C279" s="500"/>
      <c r="D279" s="304" t="s">
        <v>7</v>
      </c>
      <c r="E279" s="161"/>
      <c r="F279" s="161"/>
      <c r="G279" s="161"/>
      <c r="H279" s="161"/>
      <c r="I279" s="161"/>
      <c r="J279" s="461"/>
      <c r="K279" s="384"/>
      <c r="L279" s="384"/>
      <c r="M279" s="384"/>
      <c r="N279" s="182">
        <f t="shared" si="150"/>
        <v>0</v>
      </c>
      <c r="O279" s="356"/>
    </row>
    <row r="280" spans="1:15" s="357" customFormat="1" ht="40.5">
      <c r="A280" s="585" t="str">
        <f>E261</f>
        <v>XI</v>
      </c>
      <c r="B280" s="33" t="s">
        <v>42</v>
      </c>
      <c r="C280" s="587"/>
      <c r="D280" s="389" t="s">
        <v>5</v>
      </c>
      <c r="E280" s="166">
        <f>E281+E282+E283</f>
        <v>0</v>
      </c>
      <c r="F280" s="166">
        <f t="shared" ref="F280:I280" si="151">F281+F282+F283</f>
        <v>0</v>
      </c>
      <c r="G280" s="166">
        <f t="shared" si="151"/>
        <v>0</v>
      </c>
      <c r="H280" s="166">
        <f t="shared" si="151"/>
        <v>0</v>
      </c>
      <c r="I280" s="166">
        <f t="shared" si="151"/>
        <v>0</v>
      </c>
      <c r="J280" s="606" t="s">
        <v>170</v>
      </c>
      <c r="K280" s="390">
        <f t="shared" ref="K280:N280" si="152">K281+K282+K283</f>
        <v>0</v>
      </c>
      <c r="L280" s="390">
        <f t="shared" si="152"/>
        <v>0</v>
      </c>
      <c r="M280" s="390">
        <f t="shared" si="152"/>
        <v>0</v>
      </c>
      <c r="N280" s="167">
        <f t="shared" si="152"/>
        <v>0</v>
      </c>
      <c r="O280" s="356"/>
    </row>
    <row r="281" spans="1:15" s="357" customFormat="1">
      <c r="A281" s="585"/>
      <c r="B281" s="576" t="str">
        <f>F261</f>
        <v>МАЛОЕ И СРЕДНЕЕ ПРЕДПРИНИМАТЕЛЬСТВО</v>
      </c>
      <c r="C281" s="587"/>
      <c r="D281" s="391" t="s">
        <v>14</v>
      </c>
      <c r="E281" s="168"/>
      <c r="F281" s="168"/>
      <c r="G281" s="168"/>
      <c r="H281" s="168"/>
      <c r="I281" s="168"/>
      <c r="J281" s="460"/>
      <c r="K281" s="399"/>
      <c r="L281" s="399"/>
      <c r="M281" s="399"/>
      <c r="N281" s="228">
        <f t="shared" ref="N281:N283" si="153">E281+H281+I281+K281+L281+M281</f>
        <v>0</v>
      </c>
      <c r="O281" s="356"/>
    </row>
    <row r="282" spans="1:15" s="357" customFormat="1">
      <c r="A282" s="585"/>
      <c r="B282" s="583"/>
      <c r="C282" s="587"/>
      <c r="D282" s="391" t="s">
        <v>6</v>
      </c>
      <c r="E282" s="168"/>
      <c r="F282" s="168"/>
      <c r="G282" s="168"/>
      <c r="H282" s="168"/>
      <c r="I282" s="168"/>
      <c r="J282" s="460"/>
      <c r="K282" s="399"/>
      <c r="L282" s="399"/>
      <c r="M282" s="399"/>
      <c r="N282" s="228">
        <f t="shared" si="153"/>
        <v>0</v>
      </c>
      <c r="O282" s="356"/>
    </row>
    <row r="283" spans="1:15" s="357" customFormat="1" ht="30.75" customHeight="1" thickBot="1">
      <c r="A283" s="586"/>
      <c r="B283" s="584"/>
      <c r="C283" s="588"/>
      <c r="D283" s="393" t="s">
        <v>7</v>
      </c>
      <c r="E283" s="262"/>
      <c r="F283" s="262"/>
      <c r="G283" s="262"/>
      <c r="H283" s="262"/>
      <c r="I283" s="262"/>
      <c r="J283" s="607"/>
      <c r="K283" s="399"/>
      <c r="L283" s="399"/>
      <c r="M283" s="399"/>
      <c r="N283" s="263">
        <f t="shared" si="153"/>
        <v>0</v>
      </c>
      <c r="O283" s="356"/>
    </row>
    <row r="284" spans="1:15" s="357" customFormat="1" ht="24.75" customHeight="1" thickBot="1">
      <c r="A284" s="29"/>
      <c r="B284" s="30"/>
      <c r="C284" s="30"/>
      <c r="D284" s="30"/>
      <c r="E284" s="50" t="s">
        <v>66</v>
      </c>
      <c r="F284" s="49" t="s">
        <v>65</v>
      </c>
      <c r="G284" s="51"/>
      <c r="H284" s="30"/>
      <c r="I284" s="30"/>
      <c r="J284" s="30"/>
      <c r="K284" s="30"/>
      <c r="L284" s="30"/>
      <c r="M284" s="30"/>
      <c r="N284" s="31"/>
      <c r="O284" s="356"/>
    </row>
    <row r="285" spans="1:15" s="357" customFormat="1" ht="21" customHeight="1" thickBot="1">
      <c r="A285" s="493" t="s">
        <v>22</v>
      </c>
      <c r="B285" s="494"/>
      <c r="C285" s="494"/>
      <c r="D285" s="494"/>
      <c r="E285" s="494"/>
      <c r="F285" s="494"/>
      <c r="G285" s="494"/>
      <c r="H285" s="494"/>
      <c r="I285" s="494"/>
      <c r="J285" s="494"/>
      <c r="K285" s="494"/>
      <c r="L285" s="494"/>
      <c r="M285" s="494"/>
      <c r="N285" s="495"/>
      <c r="O285" s="356"/>
    </row>
    <row r="286" spans="1:15" s="357" customFormat="1" ht="19.5">
      <c r="A286" s="5"/>
      <c r="B286" s="6" t="s">
        <v>10</v>
      </c>
      <c r="C286" s="484" t="s">
        <v>11</v>
      </c>
      <c r="D286" s="485"/>
      <c r="E286" s="485"/>
      <c r="F286" s="485"/>
      <c r="G286" s="485"/>
      <c r="H286" s="485"/>
      <c r="I286" s="485"/>
      <c r="J286" s="485"/>
      <c r="K286" s="488"/>
      <c r="L286" s="488"/>
      <c r="M286" s="488"/>
      <c r="N286" s="489"/>
      <c r="O286" s="356"/>
    </row>
    <row r="287" spans="1:15" s="357" customFormat="1" ht="22.5" customHeight="1">
      <c r="A287" s="496" t="s">
        <v>12</v>
      </c>
      <c r="B287" s="468" t="s">
        <v>24</v>
      </c>
      <c r="C287" s="481"/>
      <c r="D287" s="303" t="s">
        <v>13</v>
      </c>
      <c r="E287" s="34">
        <f t="shared" ref="E287:I287" si="154">SUM(E288:E290)</f>
        <v>0</v>
      </c>
      <c r="F287" s="34">
        <f t="shared" si="154"/>
        <v>0</v>
      </c>
      <c r="G287" s="34">
        <f t="shared" si="154"/>
        <v>0</v>
      </c>
      <c r="H287" s="34">
        <f t="shared" si="154"/>
        <v>0</v>
      </c>
      <c r="I287" s="34">
        <f t="shared" si="154"/>
        <v>0</v>
      </c>
      <c r="J287" s="480"/>
      <c r="K287" s="322">
        <f t="shared" ref="K287:M287" si="155">SUM(K288:K290)</f>
        <v>0</v>
      </c>
      <c r="L287" s="322">
        <f t="shared" si="155"/>
        <v>0</v>
      </c>
      <c r="M287" s="322">
        <f t="shared" si="155"/>
        <v>0</v>
      </c>
      <c r="N287" s="39">
        <f>E287+H287+I287+K287+L287+M287</f>
        <v>0</v>
      </c>
      <c r="O287" s="356"/>
    </row>
    <row r="288" spans="1:15" s="357" customFormat="1" ht="23.25">
      <c r="A288" s="497"/>
      <c r="B288" s="469"/>
      <c r="C288" s="482"/>
      <c r="D288" s="304" t="s">
        <v>14</v>
      </c>
      <c r="E288" s="161"/>
      <c r="F288" s="161"/>
      <c r="G288" s="161"/>
      <c r="H288" s="161"/>
      <c r="I288" s="161"/>
      <c r="J288" s="460"/>
      <c r="K288" s="384"/>
      <c r="L288" s="384"/>
      <c r="M288" s="384"/>
      <c r="N288" s="182">
        <f t="shared" ref="N288:N290" si="156">E288+H288+I288+K288+L288+M288</f>
        <v>0</v>
      </c>
      <c r="O288" s="356"/>
    </row>
    <row r="289" spans="1:15" s="357" customFormat="1" ht="23.25">
      <c r="A289" s="497"/>
      <c r="B289" s="469"/>
      <c r="C289" s="482"/>
      <c r="D289" s="304" t="s">
        <v>6</v>
      </c>
      <c r="E289" s="161"/>
      <c r="F289" s="161"/>
      <c r="G289" s="161"/>
      <c r="H289" s="161"/>
      <c r="I289" s="161"/>
      <c r="J289" s="460"/>
      <c r="K289" s="384"/>
      <c r="L289" s="384"/>
      <c r="M289" s="384"/>
      <c r="N289" s="182">
        <f t="shared" si="156"/>
        <v>0</v>
      </c>
      <c r="O289" s="356"/>
    </row>
    <row r="290" spans="1:15" s="357" customFormat="1" ht="23.25">
      <c r="A290" s="498"/>
      <c r="B290" s="470"/>
      <c r="C290" s="483"/>
      <c r="D290" s="304" t="s">
        <v>7</v>
      </c>
      <c r="E290" s="161"/>
      <c r="F290" s="161"/>
      <c r="G290" s="161"/>
      <c r="H290" s="161"/>
      <c r="I290" s="161"/>
      <c r="J290" s="461"/>
      <c r="K290" s="384"/>
      <c r="L290" s="384"/>
      <c r="M290" s="384"/>
      <c r="N290" s="182">
        <f t="shared" si="156"/>
        <v>0</v>
      </c>
      <c r="O290" s="356"/>
    </row>
    <row r="291" spans="1:15" s="357" customFormat="1" ht="19.5">
      <c r="A291" s="5"/>
      <c r="B291" s="6" t="s">
        <v>10</v>
      </c>
      <c r="C291" s="484" t="s">
        <v>11</v>
      </c>
      <c r="D291" s="485"/>
      <c r="E291" s="485"/>
      <c r="F291" s="485"/>
      <c r="G291" s="485"/>
      <c r="H291" s="485"/>
      <c r="I291" s="485"/>
      <c r="J291" s="485"/>
      <c r="K291" s="488"/>
      <c r="L291" s="488"/>
      <c r="M291" s="488"/>
      <c r="N291" s="489"/>
      <c r="O291" s="356"/>
    </row>
    <row r="292" spans="1:15" s="357" customFormat="1" ht="22.5" customHeight="1">
      <c r="A292" s="496" t="s">
        <v>20</v>
      </c>
      <c r="B292" s="468" t="s">
        <v>24</v>
      </c>
      <c r="C292" s="481"/>
      <c r="D292" s="303" t="s">
        <v>13</v>
      </c>
      <c r="E292" s="34">
        <f t="shared" ref="E292:I292" si="157">SUM(E293:E295)</f>
        <v>0</v>
      </c>
      <c r="F292" s="34">
        <f t="shared" si="157"/>
        <v>0</v>
      </c>
      <c r="G292" s="34">
        <f t="shared" si="157"/>
        <v>0</v>
      </c>
      <c r="H292" s="34">
        <f t="shared" si="157"/>
        <v>0</v>
      </c>
      <c r="I292" s="34">
        <f t="shared" si="157"/>
        <v>0</v>
      </c>
      <c r="J292" s="480"/>
      <c r="K292" s="322">
        <f t="shared" ref="K292:M292" si="158">SUM(K293:K295)</f>
        <v>0</v>
      </c>
      <c r="L292" s="322">
        <f t="shared" si="158"/>
        <v>0</v>
      </c>
      <c r="M292" s="322">
        <f t="shared" si="158"/>
        <v>0</v>
      </c>
      <c r="N292" s="39">
        <f>E292+H292+I292+K292+L292+M292</f>
        <v>0</v>
      </c>
      <c r="O292" s="356"/>
    </row>
    <row r="293" spans="1:15" s="357" customFormat="1" ht="23.25">
      <c r="A293" s="497"/>
      <c r="B293" s="469"/>
      <c r="C293" s="482"/>
      <c r="D293" s="304" t="s">
        <v>14</v>
      </c>
      <c r="E293" s="161"/>
      <c r="F293" s="161"/>
      <c r="G293" s="161"/>
      <c r="H293" s="161"/>
      <c r="I293" s="161"/>
      <c r="J293" s="460"/>
      <c r="K293" s="384"/>
      <c r="L293" s="384"/>
      <c r="M293" s="384"/>
      <c r="N293" s="182">
        <f t="shared" ref="N293:N295" si="159">E293+H293+I293+K293+L293+M293</f>
        <v>0</v>
      </c>
      <c r="O293" s="356"/>
    </row>
    <row r="294" spans="1:15" s="357" customFormat="1" ht="23.25">
      <c r="A294" s="497"/>
      <c r="B294" s="469"/>
      <c r="C294" s="482"/>
      <c r="D294" s="304" t="s">
        <v>6</v>
      </c>
      <c r="E294" s="161"/>
      <c r="F294" s="161"/>
      <c r="G294" s="161"/>
      <c r="H294" s="161"/>
      <c r="I294" s="161"/>
      <c r="J294" s="460"/>
      <c r="K294" s="384"/>
      <c r="L294" s="384"/>
      <c r="M294" s="384"/>
      <c r="N294" s="182">
        <f t="shared" si="159"/>
        <v>0</v>
      </c>
      <c r="O294" s="356"/>
    </row>
    <row r="295" spans="1:15" s="357" customFormat="1" ht="23.25">
      <c r="A295" s="497"/>
      <c r="B295" s="470"/>
      <c r="C295" s="482"/>
      <c r="D295" s="304" t="s">
        <v>7</v>
      </c>
      <c r="E295" s="161"/>
      <c r="F295" s="161"/>
      <c r="G295" s="161"/>
      <c r="H295" s="161"/>
      <c r="I295" s="161"/>
      <c r="J295" s="461"/>
      <c r="K295" s="384"/>
      <c r="L295" s="384"/>
      <c r="M295" s="384"/>
      <c r="N295" s="182">
        <f t="shared" si="159"/>
        <v>0</v>
      </c>
      <c r="O295" s="356"/>
    </row>
    <row r="296" spans="1:15" s="357" customFormat="1" ht="39.75" thickBot="1">
      <c r="A296" s="40" t="s">
        <v>19</v>
      </c>
      <c r="B296" s="41" t="s">
        <v>21</v>
      </c>
      <c r="C296" s="42"/>
      <c r="D296" s="43"/>
      <c r="E296" s="162"/>
      <c r="F296" s="162"/>
      <c r="G296" s="162"/>
      <c r="H296" s="162"/>
      <c r="I296" s="162"/>
      <c r="J296" s="163"/>
      <c r="K296" s="164"/>
      <c r="L296" s="164"/>
      <c r="M296" s="164"/>
      <c r="N296" s="165"/>
      <c r="O296" s="356"/>
    </row>
    <row r="297" spans="1:15" s="357" customFormat="1" ht="18" customHeight="1" thickBot="1">
      <c r="A297" s="490" t="s">
        <v>23</v>
      </c>
      <c r="B297" s="491"/>
      <c r="C297" s="491"/>
      <c r="D297" s="491"/>
      <c r="E297" s="491"/>
      <c r="F297" s="491"/>
      <c r="G297" s="491"/>
      <c r="H297" s="491"/>
      <c r="I297" s="491"/>
      <c r="J297" s="491"/>
      <c r="K297" s="491"/>
      <c r="L297" s="491"/>
      <c r="M297" s="491"/>
      <c r="N297" s="492"/>
      <c r="O297" s="356"/>
    </row>
    <row r="298" spans="1:15" s="357" customFormat="1" ht="19.5">
      <c r="A298" s="7"/>
      <c r="B298" s="8" t="s">
        <v>10</v>
      </c>
      <c r="C298" s="502" t="s">
        <v>11</v>
      </c>
      <c r="D298" s="502"/>
      <c r="E298" s="502"/>
      <c r="F298" s="502"/>
      <c r="G298" s="502"/>
      <c r="H298" s="502"/>
      <c r="I298" s="502"/>
      <c r="J298" s="502"/>
      <c r="K298" s="488"/>
      <c r="L298" s="488"/>
      <c r="M298" s="488"/>
      <c r="N298" s="489"/>
      <c r="O298" s="356"/>
    </row>
    <row r="299" spans="1:15" s="357" customFormat="1" ht="22.5" customHeight="1">
      <c r="A299" s="497" t="s">
        <v>12</v>
      </c>
      <c r="B299" s="468" t="s">
        <v>24</v>
      </c>
      <c r="C299" s="499"/>
      <c r="D299" s="303" t="s">
        <v>13</v>
      </c>
      <c r="E299" s="34">
        <f t="shared" ref="E299:I299" si="160">SUM(E300:E302)</f>
        <v>0</v>
      </c>
      <c r="F299" s="34">
        <f t="shared" si="160"/>
        <v>0</v>
      </c>
      <c r="G299" s="34">
        <f t="shared" si="160"/>
        <v>0</v>
      </c>
      <c r="H299" s="34">
        <f t="shared" si="160"/>
        <v>0</v>
      </c>
      <c r="I299" s="34">
        <f t="shared" si="160"/>
        <v>0</v>
      </c>
      <c r="J299" s="480"/>
      <c r="K299" s="322">
        <f t="shared" ref="K299:M299" si="161">SUM(K300:K302)</f>
        <v>0</v>
      </c>
      <c r="L299" s="322">
        <f t="shared" si="161"/>
        <v>0</v>
      </c>
      <c r="M299" s="322">
        <f t="shared" si="161"/>
        <v>0</v>
      </c>
      <c r="N299" s="39">
        <f>E299+H299+I299+K299+L299+M299</f>
        <v>0</v>
      </c>
      <c r="O299" s="356"/>
    </row>
    <row r="300" spans="1:15" s="357" customFormat="1" ht="23.25">
      <c r="A300" s="497"/>
      <c r="B300" s="469"/>
      <c r="C300" s="500"/>
      <c r="D300" s="304" t="s">
        <v>14</v>
      </c>
      <c r="E300" s="161"/>
      <c r="F300" s="161"/>
      <c r="G300" s="161"/>
      <c r="H300" s="161"/>
      <c r="I300" s="161"/>
      <c r="J300" s="460"/>
      <c r="K300" s="384"/>
      <c r="L300" s="384"/>
      <c r="M300" s="384"/>
      <c r="N300" s="182">
        <f t="shared" ref="N300:N302" si="162">E300+H300+I300+K300+L300+M300</f>
        <v>0</v>
      </c>
      <c r="O300" s="356"/>
    </row>
    <row r="301" spans="1:15" s="357" customFormat="1" ht="23.25">
      <c r="A301" s="497"/>
      <c r="B301" s="469"/>
      <c r="C301" s="500"/>
      <c r="D301" s="304" t="s">
        <v>6</v>
      </c>
      <c r="E301" s="161"/>
      <c r="F301" s="161"/>
      <c r="G301" s="161"/>
      <c r="H301" s="161"/>
      <c r="I301" s="161"/>
      <c r="J301" s="460"/>
      <c r="K301" s="384"/>
      <c r="L301" s="384"/>
      <c r="M301" s="384"/>
      <c r="N301" s="182">
        <f t="shared" si="162"/>
        <v>0</v>
      </c>
      <c r="O301" s="356"/>
    </row>
    <row r="302" spans="1:15" s="357" customFormat="1" ht="23.25">
      <c r="A302" s="497"/>
      <c r="B302" s="469"/>
      <c r="C302" s="500"/>
      <c r="D302" s="304" t="s">
        <v>7</v>
      </c>
      <c r="E302" s="161"/>
      <c r="F302" s="161"/>
      <c r="G302" s="161"/>
      <c r="H302" s="161"/>
      <c r="I302" s="161"/>
      <c r="J302" s="461"/>
      <c r="K302" s="384"/>
      <c r="L302" s="384"/>
      <c r="M302" s="384"/>
      <c r="N302" s="182">
        <f t="shared" si="162"/>
        <v>0</v>
      </c>
      <c r="O302" s="356"/>
    </row>
    <row r="303" spans="1:15" s="357" customFormat="1" ht="37.5" customHeight="1">
      <c r="A303" s="585" t="str">
        <f>E284</f>
        <v>XII</v>
      </c>
      <c r="B303" s="33" t="s">
        <v>42</v>
      </c>
      <c r="C303" s="587"/>
      <c r="D303" s="389" t="s">
        <v>5</v>
      </c>
      <c r="E303" s="166">
        <f>E304+E305+E306</f>
        <v>0</v>
      </c>
      <c r="F303" s="166">
        <f t="shared" ref="F303:I303" si="163">F304+F305+F306</f>
        <v>0</v>
      </c>
      <c r="G303" s="166">
        <f t="shared" si="163"/>
        <v>0</v>
      </c>
      <c r="H303" s="166">
        <f t="shared" si="163"/>
        <v>0</v>
      </c>
      <c r="I303" s="166">
        <f t="shared" si="163"/>
        <v>0</v>
      </c>
      <c r="J303" s="606" t="s">
        <v>169</v>
      </c>
      <c r="K303" s="390">
        <f t="shared" ref="K303:N303" si="164">K304+K305+K306</f>
        <v>0</v>
      </c>
      <c r="L303" s="390">
        <f t="shared" si="164"/>
        <v>0</v>
      </c>
      <c r="M303" s="390">
        <f t="shared" si="164"/>
        <v>0</v>
      </c>
      <c r="N303" s="167">
        <f t="shared" si="164"/>
        <v>0</v>
      </c>
      <c r="O303" s="356"/>
    </row>
    <row r="304" spans="1:15" s="357" customFormat="1" ht="20.25" customHeight="1">
      <c r="A304" s="585"/>
      <c r="B304" s="576" t="str">
        <f>F284</f>
        <v>МЕЖДУНАРОДНАЯ КООПЕРАЦИЯ И ЭКСПОРТ</v>
      </c>
      <c r="C304" s="587"/>
      <c r="D304" s="391" t="s">
        <v>14</v>
      </c>
      <c r="E304" s="168"/>
      <c r="F304" s="168"/>
      <c r="G304" s="168"/>
      <c r="H304" s="168"/>
      <c r="I304" s="168"/>
      <c r="J304" s="460"/>
      <c r="K304" s="399"/>
      <c r="L304" s="399"/>
      <c r="M304" s="399"/>
      <c r="N304" s="228">
        <f t="shared" ref="N304:N306" si="165">E304+H304+I304+K304+L304+M304</f>
        <v>0</v>
      </c>
      <c r="O304" s="356"/>
    </row>
    <row r="305" spans="1:19" s="357" customFormat="1" ht="20.25" customHeight="1">
      <c r="A305" s="585"/>
      <c r="B305" s="583"/>
      <c r="C305" s="587"/>
      <c r="D305" s="391" t="s">
        <v>6</v>
      </c>
      <c r="E305" s="168"/>
      <c r="F305" s="168"/>
      <c r="G305" s="168"/>
      <c r="H305" s="168"/>
      <c r="I305" s="168"/>
      <c r="J305" s="460"/>
      <c r="K305" s="399"/>
      <c r="L305" s="399"/>
      <c r="M305" s="399"/>
      <c r="N305" s="228">
        <f t="shared" si="165"/>
        <v>0</v>
      </c>
      <c r="O305" s="356"/>
    </row>
    <row r="306" spans="1:19" s="357" customFormat="1" ht="57" customHeight="1" thickBot="1">
      <c r="A306" s="586"/>
      <c r="B306" s="584"/>
      <c r="C306" s="588"/>
      <c r="D306" s="393" t="s">
        <v>7</v>
      </c>
      <c r="E306" s="262"/>
      <c r="F306" s="262"/>
      <c r="G306" s="262"/>
      <c r="H306" s="262"/>
      <c r="I306" s="262"/>
      <c r="J306" s="607"/>
      <c r="K306" s="400"/>
      <c r="L306" s="400"/>
      <c r="M306" s="400"/>
      <c r="N306" s="263">
        <f t="shared" si="165"/>
        <v>0</v>
      </c>
      <c r="O306" s="356"/>
    </row>
    <row r="307" spans="1:19" s="357" customFormat="1" ht="19.5" customHeight="1">
      <c r="A307" s="401"/>
      <c r="B307" s="402"/>
      <c r="C307" s="402"/>
      <c r="D307" s="402"/>
      <c r="E307" s="402"/>
      <c r="F307" s="402"/>
      <c r="G307" s="402"/>
      <c r="H307" s="402"/>
      <c r="I307" s="402"/>
      <c r="J307" s="402"/>
      <c r="K307" s="402"/>
      <c r="L307" s="402"/>
      <c r="M307" s="402"/>
      <c r="N307" s="403"/>
      <c r="O307" s="356"/>
    </row>
    <row r="308" spans="1:19" s="357" customFormat="1" ht="6.75" customHeight="1">
      <c r="A308" s="401"/>
      <c r="B308" s="402"/>
      <c r="C308" s="402"/>
      <c r="D308" s="402"/>
      <c r="E308" s="402"/>
      <c r="F308" s="402"/>
      <c r="G308" s="402"/>
      <c r="H308" s="402"/>
      <c r="I308" s="402"/>
      <c r="J308" s="402"/>
      <c r="K308" s="402"/>
      <c r="L308" s="402"/>
      <c r="M308" s="402"/>
      <c r="N308" s="403"/>
      <c r="O308" s="356"/>
    </row>
    <row r="309" spans="1:19" s="357" customFormat="1" ht="6.75" customHeight="1">
      <c r="A309" s="401"/>
      <c r="B309" s="402"/>
      <c r="C309" s="402"/>
      <c r="D309" s="402"/>
      <c r="E309" s="402"/>
      <c r="F309" s="402"/>
      <c r="G309" s="402"/>
      <c r="H309" s="402"/>
      <c r="I309" s="402"/>
      <c r="J309" s="402"/>
      <c r="K309" s="402"/>
      <c r="L309" s="402"/>
      <c r="M309" s="402"/>
      <c r="N309" s="403"/>
      <c r="O309" s="356"/>
    </row>
    <row r="310" spans="1:19" s="357" customFormat="1" ht="7.5" customHeight="1" thickBot="1">
      <c r="A310" s="401"/>
      <c r="B310" s="402"/>
      <c r="C310" s="402"/>
      <c r="D310" s="402"/>
      <c r="E310" s="402"/>
      <c r="F310" s="402"/>
      <c r="G310" s="402"/>
      <c r="H310" s="402"/>
      <c r="I310" s="402"/>
      <c r="J310" s="402"/>
      <c r="K310" s="402"/>
      <c r="L310" s="402"/>
      <c r="M310" s="402"/>
      <c r="N310" s="403"/>
      <c r="O310" s="356"/>
    </row>
    <row r="311" spans="1:19" ht="26.25" customHeight="1" thickBot="1">
      <c r="A311" s="564" t="s">
        <v>85</v>
      </c>
      <c r="B311" s="565"/>
      <c r="C311" s="565"/>
      <c r="D311" s="565"/>
      <c r="E311" s="565"/>
      <c r="F311" s="565"/>
      <c r="G311" s="565"/>
      <c r="H311" s="565"/>
      <c r="I311" s="565"/>
      <c r="J311" s="565"/>
      <c r="K311" s="565"/>
      <c r="L311" s="565"/>
      <c r="M311" s="565"/>
      <c r="N311" s="566"/>
    </row>
    <row r="312" spans="1:19" s="382" customFormat="1" ht="4.5" customHeight="1" thickBot="1">
      <c r="A312" s="404"/>
      <c r="B312" s="405"/>
      <c r="C312" s="405"/>
      <c r="D312" s="405"/>
      <c r="E312" s="405"/>
      <c r="F312" s="405"/>
      <c r="G312" s="405"/>
      <c r="H312" s="405"/>
      <c r="I312" s="405"/>
      <c r="J312" s="405"/>
      <c r="K312" s="405"/>
      <c r="L312" s="405"/>
      <c r="M312" s="405"/>
      <c r="N312" s="406"/>
      <c r="O312" s="381"/>
    </row>
    <row r="313" spans="1:19" s="409" customFormat="1" ht="22.5" customHeight="1">
      <c r="A313" s="527"/>
      <c r="B313" s="533" t="s">
        <v>40</v>
      </c>
      <c r="C313" s="524"/>
      <c r="D313" s="453" t="s">
        <v>5</v>
      </c>
      <c r="E313" s="37">
        <f t="shared" ref="E313:K313" si="166">SUM(E314:E316)</f>
        <v>234.04118699999998</v>
      </c>
      <c r="F313" s="37">
        <f t="shared" si="166"/>
        <v>208.85977000000003</v>
      </c>
      <c r="G313" s="37">
        <f t="shared" si="166"/>
        <v>0.23</v>
      </c>
      <c r="H313" s="37">
        <f t="shared" si="166"/>
        <v>114.76315</v>
      </c>
      <c r="I313" s="37">
        <f t="shared" si="166"/>
        <v>93.78</v>
      </c>
      <c r="J313" s="537"/>
      <c r="K313" s="407">
        <f t="shared" si="166"/>
        <v>120.227</v>
      </c>
      <c r="L313" s="407">
        <f t="shared" ref="L313" si="167">SUM(L314:L316)</f>
        <v>285.53849100000002</v>
      </c>
      <c r="M313" s="407">
        <f t="shared" ref="M313" si="168">SUM(M314:M316)</f>
        <v>101.23959799999999</v>
      </c>
      <c r="N313" s="38">
        <f t="shared" ref="N313" si="169">SUM(N314:N316)</f>
        <v>949.589426</v>
      </c>
      <c r="O313" s="408"/>
    </row>
    <row r="314" spans="1:19" s="409" customFormat="1" ht="22.5" customHeight="1">
      <c r="A314" s="528"/>
      <c r="B314" s="534"/>
      <c r="C314" s="525"/>
      <c r="D314" s="377" t="s">
        <v>14</v>
      </c>
      <c r="E314" s="44">
        <f>E319+E349+E355+E365+E375+E417+E327+E422+E426+E323+E481</f>
        <v>58.884999999999998</v>
      </c>
      <c r="F314" s="44">
        <f>F319+F349+F355+F365+F375+F417+F327+F422+F426+F323+F481</f>
        <v>54.931600000000003</v>
      </c>
      <c r="G314" s="44">
        <f>G319+G349+G355+G365+G375+G417+G327+G422+G426+G323+G481</f>
        <v>0</v>
      </c>
      <c r="H314" s="44">
        <f>H319+H349+H355+H365+H375+H417+H327+H422+H426+H323+H481</f>
        <v>0</v>
      </c>
      <c r="I314" s="44">
        <f>I319+I349+I355+I365+I375+I417+I327+I422+I426+I323+I481</f>
        <v>0</v>
      </c>
      <c r="J314" s="538"/>
      <c r="K314" s="337">
        <f>K319+K349+K355+K365+K375+K417+K327+K422+K426+K323+K481</f>
        <v>0</v>
      </c>
      <c r="L314" s="337">
        <f>L319+L349+L355+L365+L375+L417+L327+L422+L426+L323+L481</f>
        <v>0</v>
      </c>
      <c r="M314" s="337">
        <f>M319+M349+M355+M365+M375+M417+M327+M422+M426+M323+M481</f>
        <v>0</v>
      </c>
      <c r="N314" s="338">
        <f t="shared" ref="N314:N316" si="170">E314+H314+I314+K314+L314+M314</f>
        <v>58.884999999999998</v>
      </c>
      <c r="O314" s="408"/>
    </row>
    <row r="315" spans="1:19" s="409" customFormat="1" ht="22.5" customHeight="1">
      <c r="A315" s="528"/>
      <c r="B315" s="534"/>
      <c r="C315" s="525"/>
      <c r="D315" s="377" t="s">
        <v>6</v>
      </c>
      <c r="E315" s="44">
        <f t="shared" ref="E315:E316" si="171">E320+E350+E356+E366+E376+E418+E328+E423+E427+E324+E482</f>
        <v>170.08147</v>
      </c>
      <c r="F315" s="44">
        <f>F320+F350+F356+F366+F376+F418+F328+F423+F427+F324+F482</f>
        <v>151.05040000000002</v>
      </c>
      <c r="G315" s="44">
        <f t="shared" ref="G315:I315" si="172">G320+G350+G356+G366+G376+G418+G328+G423+G427+G324+G482</f>
        <v>0.23</v>
      </c>
      <c r="H315" s="44">
        <f t="shared" si="172"/>
        <v>110.181</v>
      </c>
      <c r="I315" s="44">
        <f t="shared" si="172"/>
        <v>89.12</v>
      </c>
      <c r="J315" s="538"/>
      <c r="K315" s="337">
        <f t="shared" ref="K315:M315" si="173">K320+K350+K356+K366+K376+K418+K328+K423+K427+K324+K482</f>
        <v>63.213999999999999</v>
      </c>
      <c r="L315" s="337">
        <f t="shared" si="173"/>
        <v>162.162272</v>
      </c>
      <c r="M315" s="337">
        <f t="shared" si="173"/>
        <v>97.901789999999991</v>
      </c>
      <c r="N315" s="338">
        <f t="shared" si="170"/>
        <v>692.66053199999999</v>
      </c>
      <c r="O315" s="408"/>
    </row>
    <row r="316" spans="1:19" s="409" customFormat="1" ht="22.5" customHeight="1" thickBot="1">
      <c r="A316" s="529"/>
      <c r="B316" s="535"/>
      <c r="C316" s="526"/>
      <c r="D316" s="378" t="s">
        <v>7</v>
      </c>
      <c r="E316" s="44">
        <f t="shared" si="171"/>
        <v>5.0747169999999997</v>
      </c>
      <c r="F316" s="44">
        <f>F321+F351+F357+F367+F377+F419+F329+F424+F428+F325+F483</f>
        <v>2.8777700000000004</v>
      </c>
      <c r="G316" s="44">
        <f t="shared" ref="G316:I316" si="174">G321+G351+G357+G367+G377+G419+G329+G424+G428+G325+G483</f>
        <v>0</v>
      </c>
      <c r="H316" s="44">
        <f t="shared" si="174"/>
        <v>4.5821499999999995</v>
      </c>
      <c r="I316" s="44">
        <f t="shared" si="174"/>
        <v>4.66</v>
      </c>
      <c r="J316" s="539"/>
      <c r="K316" s="337">
        <f t="shared" ref="K316:M316" si="175">K321+K351+K357+K367+K377+K419+K329+K424+K428+K325+K483</f>
        <v>57.013000000000005</v>
      </c>
      <c r="L316" s="337">
        <f t="shared" si="175"/>
        <v>123.37621899999999</v>
      </c>
      <c r="M316" s="337">
        <f t="shared" si="175"/>
        <v>3.3378079999999999</v>
      </c>
      <c r="N316" s="339">
        <f t="shared" si="170"/>
        <v>198.04389399999999</v>
      </c>
      <c r="O316" s="408"/>
    </row>
    <row r="317" spans="1:19" ht="19.5" customHeight="1" thickBot="1">
      <c r="A317" s="410">
        <v>1</v>
      </c>
      <c r="B317" s="594" t="s">
        <v>25</v>
      </c>
      <c r="C317" s="595"/>
      <c r="D317" s="595"/>
      <c r="E317" s="595"/>
      <c r="F317" s="595"/>
      <c r="G317" s="595"/>
      <c r="H317" s="595"/>
      <c r="I317" s="595"/>
      <c r="J317" s="595"/>
      <c r="K317" s="595"/>
      <c r="L317" s="595"/>
      <c r="M317" s="595"/>
      <c r="N317" s="596"/>
      <c r="S317" s="411"/>
    </row>
    <row r="318" spans="1:19" ht="22.5" customHeight="1">
      <c r="A318" s="559" t="s">
        <v>27</v>
      </c>
      <c r="B318" s="563" t="s">
        <v>158</v>
      </c>
      <c r="C318" s="558"/>
      <c r="D318" s="303" t="s">
        <v>13</v>
      </c>
      <c r="E318" s="34">
        <f t="shared" ref="E318:I318" si="176">SUM(E319:E321)</f>
        <v>0</v>
      </c>
      <c r="F318" s="34">
        <f t="shared" si="176"/>
        <v>0</v>
      </c>
      <c r="G318" s="34">
        <f t="shared" si="176"/>
        <v>0</v>
      </c>
      <c r="H318" s="34">
        <f t="shared" si="176"/>
        <v>0</v>
      </c>
      <c r="I318" s="34">
        <f t="shared" si="176"/>
        <v>0</v>
      </c>
      <c r="J318" s="480"/>
      <c r="K318" s="322">
        <f t="shared" ref="K318:M318" si="177">SUM(K319:K321)</f>
        <v>0</v>
      </c>
      <c r="L318" s="322">
        <f t="shared" si="177"/>
        <v>6.9697069999999997</v>
      </c>
      <c r="M318" s="322">
        <f t="shared" si="177"/>
        <v>0</v>
      </c>
      <c r="N318" s="39">
        <f>E318+H318+I318+K318+L318+M318</f>
        <v>6.9697069999999997</v>
      </c>
    </row>
    <row r="319" spans="1:19" ht="23.25">
      <c r="A319" s="560"/>
      <c r="B319" s="469"/>
      <c r="C319" s="478"/>
      <c r="D319" s="304" t="s">
        <v>14</v>
      </c>
      <c r="E319" s="161"/>
      <c r="F319" s="161"/>
      <c r="G319" s="161"/>
      <c r="H319" s="161"/>
      <c r="I319" s="161"/>
      <c r="J319" s="460"/>
      <c r="K319" s="384"/>
      <c r="L319" s="398">
        <v>0</v>
      </c>
      <c r="M319" s="384"/>
      <c r="N319" s="182">
        <f t="shared" ref="N319:N321" si="178">E319+H319+I319+K319+L319+M319</f>
        <v>0</v>
      </c>
    </row>
    <row r="320" spans="1:19" ht="23.25">
      <c r="A320" s="560"/>
      <c r="B320" s="469"/>
      <c r="C320" s="478"/>
      <c r="D320" s="304" t="s">
        <v>6</v>
      </c>
      <c r="E320" s="161"/>
      <c r="F320" s="161"/>
      <c r="G320" s="161"/>
      <c r="H320" s="161"/>
      <c r="I320" s="161"/>
      <c r="J320" s="460"/>
      <c r="K320" s="384"/>
      <c r="L320" s="398">
        <v>6.7605219999999999</v>
      </c>
      <c r="M320" s="384"/>
      <c r="N320" s="182">
        <f t="shared" si="178"/>
        <v>6.7605219999999999</v>
      </c>
    </row>
    <row r="321" spans="1:14" ht="23.25">
      <c r="A321" s="561"/>
      <c r="B321" s="470"/>
      <c r="C321" s="479"/>
      <c r="D321" s="304" t="s">
        <v>7</v>
      </c>
      <c r="E321" s="161"/>
      <c r="F321" s="161"/>
      <c r="G321" s="161"/>
      <c r="H321" s="161"/>
      <c r="I321" s="161"/>
      <c r="J321" s="461"/>
      <c r="K321" s="384"/>
      <c r="L321" s="335">
        <v>0.20918500000000001</v>
      </c>
      <c r="M321" s="384"/>
      <c r="N321" s="182">
        <f t="shared" si="178"/>
        <v>0.20918500000000001</v>
      </c>
    </row>
    <row r="322" spans="1:14" ht="22.5">
      <c r="A322" s="562" t="s">
        <v>29</v>
      </c>
      <c r="B322" s="468" t="s">
        <v>159</v>
      </c>
      <c r="C322" s="477"/>
      <c r="D322" s="303" t="s">
        <v>13</v>
      </c>
      <c r="E322" s="34">
        <f t="shared" ref="E322:I322" si="179">SUM(E323:E325)</f>
        <v>0</v>
      </c>
      <c r="F322" s="34">
        <f t="shared" si="179"/>
        <v>0</v>
      </c>
      <c r="G322" s="34">
        <f t="shared" si="179"/>
        <v>0</v>
      </c>
      <c r="H322" s="34">
        <f t="shared" si="179"/>
        <v>0</v>
      </c>
      <c r="I322" s="34">
        <f t="shared" si="179"/>
        <v>0</v>
      </c>
      <c r="J322" s="480"/>
      <c r="K322" s="322">
        <f>SUM(K323:K325)</f>
        <v>0</v>
      </c>
      <c r="L322" s="322">
        <f t="shared" ref="L322:M322" si="180">SUM(L323:L325)</f>
        <v>1.3299000000000001</v>
      </c>
      <c r="M322" s="322">
        <f t="shared" si="180"/>
        <v>0</v>
      </c>
      <c r="N322" s="39">
        <f>E322+H322+I322+K322+L322+M322</f>
        <v>1.3299000000000001</v>
      </c>
    </row>
    <row r="323" spans="1:14" ht="23.25">
      <c r="A323" s="560"/>
      <c r="B323" s="469"/>
      <c r="C323" s="478"/>
      <c r="D323" s="304" t="s">
        <v>14</v>
      </c>
      <c r="E323" s="161"/>
      <c r="F323" s="161"/>
      <c r="G323" s="161"/>
      <c r="H323" s="161"/>
      <c r="I323" s="161"/>
      <c r="J323" s="460"/>
      <c r="K323" s="384"/>
      <c r="L323" s="398">
        <v>0</v>
      </c>
      <c r="M323" s="384"/>
      <c r="N323" s="182">
        <f t="shared" ref="N323:N325" si="181">E323+H323+I323+K323+L323+M323</f>
        <v>0</v>
      </c>
    </row>
    <row r="324" spans="1:14" ht="23.25">
      <c r="A324" s="560"/>
      <c r="B324" s="469"/>
      <c r="C324" s="478"/>
      <c r="D324" s="304" t="s">
        <v>6</v>
      </c>
      <c r="E324" s="161"/>
      <c r="F324" s="161"/>
      <c r="G324" s="161"/>
      <c r="H324" s="161"/>
      <c r="I324" s="161"/>
      <c r="J324" s="460"/>
      <c r="K324" s="384"/>
      <c r="L324" s="398">
        <v>1.29</v>
      </c>
      <c r="M324" s="384"/>
      <c r="N324" s="182">
        <f t="shared" si="181"/>
        <v>1.29</v>
      </c>
    </row>
    <row r="325" spans="1:14" ht="24" thickBot="1">
      <c r="A325" s="561"/>
      <c r="B325" s="470"/>
      <c r="C325" s="479"/>
      <c r="D325" s="304" t="s">
        <v>7</v>
      </c>
      <c r="E325" s="161"/>
      <c r="F325" s="161"/>
      <c r="G325" s="161"/>
      <c r="H325" s="161"/>
      <c r="I325" s="161"/>
      <c r="J325" s="461"/>
      <c r="K325" s="384"/>
      <c r="L325" s="335">
        <v>3.9899999999999998E-2</v>
      </c>
      <c r="M325" s="384"/>
      <c r="N325" s="182">
        <f t="shared" si="181"/>
        <v>3.9899999999999998E-2</v>
      </c>
    </row>
    <row r="326" spans="1:14" ht="22.5" customHeight="1">
      <c r="A326" s="562" t="s">
        <v>29</v>
      </c>
      <c r="B326" s="563" t="s">
        <v>168</v>
      </c>
      <c r="C326" s="450"/>
      <c r="D326" s="303" t="s">
        <v>13</v>
      </c>
      <c r="E326" s="34">
        <f t="shared" ref="E326" si="182">SUM(E327:E329)</f>
        <v>71.426900000000003</v>
      </c>
      <c r="F326" s="34">
        <f t="shared" ref="F326:I326" si="183">SUM(F327:F329)</f>
        <v>65.873699999999999</v>
      </c>
      <c r="G326" s="34">
        <f t="shared" si="183"/>
        <v>0</v>
      </c>
      <c r="H326" s="34">
        <f t="shared" si="183"/>
        <v>0</v>
      </c>
      <c r="I326" s="34">
        <f t="shared" si="183"/>
        <v>0</v>
      </c>
      <c r="J326" s="480" t="s">
        <v>181</v>
      </c>
      <c r="K326" s="322">
        <f>SUM(K327:K329)</f>
        <v>0</v>
      </c>
      <c r="L326" s="322">
        <f t="shared" ref="L326:M326" si="184">SUM(L327:L329)</f>
        <v>0</v>
      </c>
      <c r="M326" s="322">
        <f t="shared" si="184"/>
        <v>0</v>
      </c>
      <c r="N326" s="39">
        <f>E326+H326+I326+K326+L326+M326</f>
        <v>71.426900000000003</v>
      </c>
    </row>
    <row r="327" spans="1:14" ht="23.25">
      <c r="A327" s="560"/>
      <c r="B327" s="469"/>
      <c r="C327" s="450"/>
      <c r="D327" s="304" t="s">
        <v>14</v>
      </c>
      <c r="E327" s="161">
        <v>58.884999999999998</v>
      </c>
      <c r="F327" s="161">
        <v>54.931600000000003</v>
      </c>
      <c r="G327" s="161"/>
      <c r="H327" s="161"/>
      <c r="I327" s="161"/>
      <c r="J327" s="460"/>
      <c r="K327" s="384"/>
      <c r="L327" s="398">
        <v>0</v>
      </c>
      <c r="M327" s="384"/>
      <c r="N327" s="182">
        <f t="shared" ref="N327:N329" si="185">E327+H327+I327+K327+L327+M327</f>
        <v>58.884999999999998</v>
      </c>
    </row>
    <row r="328" spans="1:14" ht="23.25">
      <c r="A328" s="560"/>
      <c r="B328" s="469"/>
      <c r="C328" s="450"/>
      <c r="D328" s="304" t="s">
        <v>6</v>
      </c>
      <c r="E328" s="161">
        <v>11.215999999999999</v>
      </c>
      <c r="F328" s="161">
        <v>10.463100000000001</v>
      </c>
      <c r="G328" s="161"/>
      <c r="H328" s="161"/>
      <c r="I328" s="161"/>
      <c r="J328" s="460"/>
      <c r="K328" s="384"/>
      <c r="L328" s="398">
        <v>0</v>
      </c>
      <c r="M328" s="384"/>
      <c r="N328" s="182">
        <f t="shared" si="185"/>
        <v>11.215999999999999</v>
      </c>
    </row>
    <row r="329" spans="1:14" ht="136.5" customHeight="1">
      <c r="A329" s="561"/>
      <c r="B329" s="470"/>
      <c r="C329" s="450"/>
      <c r="D329" s="304" t="s">
        <v>7</v>
      </c>
      <c r="E329" s="161">
        <v>1.3259000000000001</v>
      </c>
      <c r="F329" s="161">
        <v>0.47899999999999998</v>
      </c>
      <c r="G329" s="161"/>
      <c r="H329" s="161"/>
      <c r="I329" s="161"/>
      <c r="J329" s="461"/>
      <c r="K329" s="384"/>
      <c r="L329" s="335">
        <v>0</v>
      </c>
      <c r="M329" s="384"/>
      <c r="N329" s="182">
        <f t="shared" si="185"/>
        <v>1.3259000000000001</v>
      </c>
    </row>
    <row r="330" spans="1:14" ht="12.75" customHeight="1">
      <c r="A330" s="449" t="s">
        <v>19</v>
      </c>
      <c r="B330" s="447"/>
      <c r="C330" s="451"/>
      <c r="D330" s="412"/>
      <c r="E330" s="413"/>
      <c r="F330" s="413"/>
      <c r="G330" s="413"/>
      <c r="H330" s="413"/>
      <c r="I330" s="413"/>
      <c r="J330" s="413"/>
      <c r="K330" s="413"/>
      <c r="L330" s="413"/>
      <c r="M330" s="413"/>
      <c r="N330" s="414"/>
    </row>
    <row r="331" spans="1:14" ht="18" customHeight="1">
      <c r="A331" s="415">
        <v>2</v>
      </c>
      <c r="B331" s="580" t="s">
        <v>39</v>
      </c>
      <c r="C331" s="581"/>
      <c r="D331" s="581"/>
      <c r="E331" s="581"/>
      <c r="F331" s="581"/>
      <c r="G331" s="581"/>
      <c r="H331" s="581"/>
      <c r="I331" s="581"/>
      <c r="J331" s="581"/>
      <c r="K331" s="581"/>
      <c r="L331" s="581"/>
      <c r="M331" s="581"/>
      <c r="N331" s="582"/>
    </row>
    <row r="332" spans="1:14" ht="22.5" customHeight="1">
      <c r="A332" s="562" t="s">
        <v>28</v>
      </c>
      <c r="B332" s="468" t="s">
        <v>141</v>
      </c>
      <c r="C332" s="477"/>
      <c r="D332" s="303" t="s">
        <v>13</v>
      </c>
      <c r="E332" s="34">
        <f t="shared" ref="E332:I332" si="186">SUM(E333:E335)</f>
        <v>0</v>
      </c>
      <c r="F332" s="34">
        <f>SUM(F333:F335)</f>
        <v>0</v>
      </c>
      <c r="G332" s="34">
        <f t="shared" si="186"/>
        <v>0</v>
      </c>
      <c r="H332" s="34">
        <f t="shared" si="186"/>
        <v>0</v>
      </c>
      <c r="I332" s="34">
        <f t="shared" si="186"/>
        <v>0</v>
      </c>
      <c r="J332" s="480"/>
      <c r="K332" s="322">
        <f>SUM(K333:K335)</f>
        <v>25.887</v>
      </c>
      <c r="L332" s="322">
        <f t="shared" ref="L332:M332" si="187">SUM(L333:L335)</f>
        <v>25.09</v>
      </c>
      <c r="M332" s="322">
        <f t="shared" si="187"/>
        <v>0</v>
      </c>
      <c r="N332" s="39">
        <f>E332+H332+I332+K332+L332+M332</f>
        <v>50.977000000000004</v>
      </c>
    </row>
    <row r="333" spans="1:14" ht="23.25">
      <c r="A333" s="560"/>
      <c r="B333" s="469"/>
      <c r="C333" s="478"/>
      <c r="D333" s="304" t="s">
        <v>14</v>
      </c>
      <c r="E333" s="310">
        <v>0</v>
      </c>
      <c r="F333" s="161"/>
      <c r="G333" s="161"/>
      <c r="H333" s="161"/>
      <c r="I333" s="161"/>
      <c r="J333" s="460"/>
      <c r="K333" s="384">
        <v>0</v>
      </c>
      <c r="L333" s="384">
        <v>0</v>
      </c>
      <c r="M333" s="384"/>
      <c r="N333" s="182">
        <f t="shared" ref="N333:N335" si="188">E333+H333+I333+K333+L333+M333</f>
        <v>0</v>
      </c>
    </row>
    <row r="334" spans="1:14" ht="23.25">
      <c r="A334" s="560"/>
      <c r="B334" s="469"/>
      <c r="C334" s="478"/>
      <c r="D334" s="304" t="s">
        <v>6</v>
      </c>
      <c r="E334" s="310">
        <v>0</v>
      </c>
      <c r="F334" s="161"/>
      <c r="G334" s="161"/>
      <c r="H334" s="161"/>
      <c r="I334" s="161"/>
      <c r="J334" s="460"/>
      <c r="K334" s="384">
        <v>25.103999999999999</v>
      </c>
      <c r="L334" s="384">
        <v>24.34</v>
      </c>
      <c r="M334" s="384"/>
      <c r="N334" s="182">
        <f t="shared" si="188"/>
        <v>49.444000000000003</v>
      </c>
    </row>
    <row r="335" spans="1:14" ht="24" thickBot="1">
      <c r="A335" s="561"/>
      <c r="B335" s="470"/>
      <c r="C335" s="479"/>
      <c r="D335" s="304" t="s">
        <v>7</v>
      </c>
      <c r="E335" s="313">
        <v>0</v>
      </c>
      <c r="F335" s="161"/>
      <c r="G335" s="161"/>
      <c r="H335" s="161"/>
      <c r="I335" s="161"/>
      <c r="J335" s="461"/>
      <c r="K335" s="384">
        <v>0.78300000000000003</v>
      </c>
      <c r="L335" s="384">
        <v>0.75</v>
      </c>
      <c r="M335" s="384"/>
      <c r="N335" s="182">
        <f t="shared" si="188"/>
        <v>1.5329999999999999</v>
      </c>
    </row>
    <row r="336" spans="1:14" ht="22.5">
      <c r="A336" s="448"/>
      <c r="B336" s="468" t="s">
        <v>142</v>
      </c>
      <c r="C336" s="416"/>
      <c r="D336" s="303" t="s">
        <v>13</v>
      </c>
      <c r="E336" s="34">
        <f t="shared" ref="E336:I336" si="189">SUM(E337:E339)</f>
        <v>0</v>
      </c>
      <c r="F336" s="34">
        <f>SUM(F337:F339)</f>
        <v>0</v>
      </c>
      <c r="G336" s="34">
        <f t="shared" si="189"/>
        <v>0</v>
      </c>
      <c r="H336" s="34">
        <f t="shared" si="189"/>
        <v>0</v>
      </c>
      <c r="I336" s="34">
        <f t="shared" si="189"/>
        <v>0</v>
      </c>
      <c r="J336" s="445"/>
      <c r="K336" s="322">
        <f t="shared" ref="K336:M336" si="190">SUM(K337:K339)</f>
        <v>0</v>
      </c>
      <c r="L336" s="322">
        <f t="shared" si="190"/>
        <v>0.875</v>
      </c>
      <c r="M336" s="322">
        <f t="shared" si="190"/>
        <v>0</v>
      </c>
      <c r="N336" s="39">
        <f>E336+H336+I336+K336+L336+M336</f>
        <v>0.875</v>
      </c>
    </row>
    <row r="337" spans="1:14" ht="23.25">
      <c r="A337" s="448"/>
      <c r="B337" s="469"/>
      <c r="C337" s="416"/>
      <c r="D337" s="304" t="s">
        <v>14</v>
      </c>
      <c r="E337" s="161"/>
      <c r="F337" s="441"/>
      <c r="G337" s="161"/>
      <c r="H337" s="161"/>
      <c r="I337" s="161"/>
      <c r="J337" s="445"/>
      <c r="K337" s="384"/>
      <c r="L337" s="398">
        <v>0</v>
      </c>
      <c r="M337" s="384"/>
      <c r="N337" s="182">
        <f t="shared" ref="N337:N339" si="191">E337+H337+I337+K337+L337+M337</f>
        <v>0</v>
      </c>
    </row>
    <row r="338" spans="1:14" ht="23.25">
      <c r="A338" s="448"/>
      <c r="B338" s="469"/>
      <c r="C338" s="416"/>
      <c r="D338" s="304" t="s">
        <v>6</v>
      </c>
      <c r="E338" s="161"/>
      <c r="F338" s="441"/>
      <c r="G338" s="161"/>
      <c r="H338" s="161"/>
      <c r="I338" s="161"/>
      <c r="J338" s="445"/>
      <c r="K338" s="384"/>
      <c r="L338" s="398">
        <v>0.84875</v>
      </c>
      <c r="M338" s="384"/>
      <c r="N338" s="182">
        <f t="shared" si="191"/>
        <v>0.84875</v>
      </c>
    </row>
    <row r="339" spans="1:14" ht="23.25">
      <c r="A339" s="448"/>
      <c r="B339" s="470"/>
      <c r="C339" s="416"/>
      <c r="D339" s="304" t="s">
        <v>7</v>
      </c>
      <c r="E339" s="161"/>
      <c r="F339" s="441"/>
      <c r="G339" s="161"/>
      <c r="H339" s="161"/>
      <c r="I339" s="161"/>
      <c r="J339" s="445"/>
      <c r="K339" s="384"/>
      <c r="L339" s="388">
        <v>2.6249999999999999E-2</v>
      </c>
      <c r="M339" s="384"/>
      <c r="N339" s="182">
        <f t="shared" si="191"/>
        <v>2.6249999999999999E-2</v>
      </c>
    </row>
    <row r="340" spans="1:14" ht="22.5">
      <c r="A340" s="448"/>
      <c r="B340" s="471" t="s">
        <v>143</v>
      </c>
      <c r="C340" s="416"/>
      <c r="D340" s="303" t="s">
        <v>13</v>
      </c>
      <c r="E340" s="34">
        <f t="shared" ref="E340:I340" si="192">SUM(E341:E343)</f>
        <v>13.2277</v>
      </c>
      <c r="F340" s="34">
        <f>SUM(F341:F343)</f>
        <v>9.69</v>
      </c>
      <c r="G340" s="34">
        <f t="shared" si="192"/>
        <v>0</v>
      </c>
      <c r="H340" s="34">
        <f t="shared" si="192"/>
        <v>0</v>
      </c>
      <c r="I340" s="34">
        <f t="shared" si="192"/>
        <v>0</v>
      </c>
      <c r="J340" s="456" t="s">
        <v>184</v>
      </c>
      <c r="K340" s="322">
        <f>SUM(K341:K343)</f>
        <v>0</v>
      </c>
      <c r="L340" s="322">
        <f t="shared" ref="L340:M340" si="193">SUM(L341:L343)</f>
        <v>0</v>
      </c>
      <c r="M340" s="322">
        <f t="shared" si="193"/>
        <v>12.4924</v>
      </c>
      <c r="N340" s="39">
        <f>E340+H340+I340+K340+L340+M340</f>
        <v>25.720100000000002</v>
      </c>
    </row>
    <row r="341" spans="1:14" ht="23.25">
      <c r="A341" s="448"/>
      <c r="B341" s="472"/>
      <c r="C341" s="416"/>
      <c r="D341" s="304" t="s">
        <v>14</v>
      </c>
      <c r="E341" s="161">
        <v>0</v>
      </c>
      <c r="F341" s="161">
        <v>0</v>
      </c>
      <c r="G341" s="161"/>
      <c r="H341" s="161"/>
      <c r="I341" s="161"/>
      <c r="J341" s="457"/>
      <c r="K341" s="384"/>
      <c r="L341" s="384"/>
      <c r="M341" s="320">
        <v>0</v>
      </c>
      <c r="N341" s="182">
        <f t="shared" ref="N341:N347" si="194">E341+H341+I341+K341+L341+M341</f>
        <v>0</v>
      </c>
    </row>
    <row r="342" spans="1:14" ht="23.25">
      <c r="A342" s="448"/>
      <c r="B342" s="472"/>
      <c r="C342" s="416"/>
      <c r="D342" s="304" t="s">
        <v>6</v>
      </c>
      <c r="E342" s="161">
        <v>12.830870000000001</v>
      </c>
      <c r="F342" s="441">
        <v>9.4</v>
      </c>
      <c r="G342" s="161"/>
      <c r="H342" s="161"/>
      <c r="I342" s="454"/>
      <c r="J342" s="457"/>
      <c r="K342" s="384"/>
      <c r="L342" s="384"/>
      <c r="M342" s="320">
        <v>12.117599999999999</v>
      </c>
      <c r="N342" s="182">
        <f t="shared" si="194"/>
        <v>24.94847</v>
      </c>
    </row>
    <row r="343" spans="1:14" ht="209.25" customHeight="1">
      <c r="A343" s="448"/>
      <c r="B343" s="473"/>
      <c r="C343" s="416"/>
      <c r="D343" s="304" t="s">
        <v>7</v>
      </c>
      <c r="E343" s="161">
        <v>0.39683000000000002</v>
      </c>
      <c r="F343" s="441">
        <v>0.28999999999999998</v>
      </c>
      <c r="G343" s="161"/>
      <c r="H343" s="161"/>
      <c r="I343" s="161"/>
      <c r="J343" s="458"/>
      <c r="K343" s="384"/>
      <c r="L343" s="384"/>
      <c r="M343" s="320">
        <v>0.37480000000000002</v>
      </c>
      <c r="N343" s="182">
        <f t="shared" si="194"/>
        <v>0.77163000000000004</v>
      </c>
    </row>
    <row r="344" spans="1:14" ht="22.5">
      <c r="A344" s="448"/>
      <c r="B344" s="471" t="s">
        <v>167</v>
      </c>
      <c r="C344" s="416"/>
      <c r="D344" s="303" t="s">
        <v>13</v>
      </c>
      <c r="E344" s="34">
        <f t="shared" ref="E344:I344" si="195">SUM(E345:E347)</f>
        <v>0</v>
      </c>
      <c r="F344" s="34">
        <f>SUM(F345:F347)</f>
        <v>0</v>
      </c>
      <c r="G344" s="34">
        <f t="shared" si="195"/>
        <v>0</v>
      </c>
      <c r="H344" s="34">
        <f t="shared" si="195"/>
        <v>0</v>
      </c>
      <c r="I344" s="34">
        <f t="shared" si="195"/>
        <v>0</v>
      </c>
      <c r="J344" s="459"/>
      <c r="K344" s="322">
        <f>SUM(K345:K347)</f>
        <v>0</v>
      </c>
      <c r="L344" s="322">
        <f t="shared" ref="L344:M344" si="196">SUM(L345:L347)</f>
        <v>0</v>
      </c>
      <c r="M344" s="322">
        <f t="shared" si="196"/>
        <v>0</v>
      </c>
      <c r="N344" s="39">
        <f>E344+H344+I344+K344+L344+M344</f>
        <v>0</v>
      </c>
    </row>
    <row r="345" spans="1:14" ht="23.25">
      <c r="A345" s="448"/>
      <c r="B345" s="472"/>
      <c r="C345" s="416"/>
      <c r="D345" s="304" t="s">
        <v>14</v>
      </c>
      <c r="E345" s="161">
        <v>0</v>
      </c>
      <c r="F345" s="441"/>
      <c r="G345" s="161"/>
      <c r="H345" s="161"/>
      <c r="I345" s="161"/>
      <c r="J345" s="460"/>
      <c r="K345" s="384"/>
      <c r="L345" s="384"/>
      <c r="M345" s="320"/>
      <c r="N345" s="182">
        <f t="shared" si="194"/>
        <v>0</v>
      </c>
    </row>
    <row r="346" spans="1:14" ht="23.25">
      <c r="A346" s="448"/>
      <c r="B346" s="472"/>
      <c r="C346" s="416"/>
      <c r="D346" s="304" t="s">
        <v>6</v>
      </c>
      <c r="E346" s="161">
        <v>0</v>
      </c>
      <c r="F346" s="441"/>
      <c r="G346" s="161"/>
      <c r="H346" s="161"/>
      <c r="I346" s="161"/>
      <c r="J346" s="460"/>
      <c r="K346" s="384"/>
      <c r="L346" s="384"/>
      <c r="M346" s="320"/>
      <c r="N346" s="182">
        <f t="shared" si="194"/>
        <v>0</v>
      </c>
    </row>
    <row r="347" spans="1:14" ht="23.25">
      <c r="A347" s="448"/>
      <c r="B347" s="473"/>
      <c r="C347" s="416"/>
      <c r="D347" s="304" t="s">
        <v>7</v>
      </c>
      <c r="E347" s="161">
        <v>0</v>
      </c>
      <c r="F347" s="441"/>
      <c r="G347" s="161"/>
      <c r="H347" s="161"/>
      <c r="I347" s="161"/>
      <c r="J347" s="461"/>
      <c r="K347" s="384"/>
      <c r="L347" s="384"/>
      <c r="M347" s="320"/>
      <c r="N347" s="182">
        <f t="shared" si="194"/>
        <v>0</v>
      </c>
    </row>
    <row r="348" spans="1:14" ht="22.5" customHeight="1">
      <c r="A348" s="549" t="s">
        <v>28</v>
      </c>
      <c r="B348" s="552" t="s">
        <v>144</v>
      </c>
      <c r="C348" s="555"/>
      <c r="D348" s="329" t="s">
        <v>13</v>
      </c>
      <c r="E348" s="330">
        <f t="shared" ref="E348:I348" si="197">SUM(E349:E351)</f>
        <v>13.2277</v>
      </c>
      <c r="F348" s="330">
        <f t="shared" si="197"/>
        <v>9.69</v>
      </c>
      <c r="G348" s="330">
        <f t="shared" si="197"/>
        <v>0</v>
      </c>
      <c r="H348" s="330">
        <f t="shared" si="197"/>
        <v>0</v>
      </c>
      <c r="I348" s="330">
        <f t="shared" si="197"/>
        <v>0</v>
      </c>
      <c r="J348" s="625"/>
      <c r="K348" s="390">
        <f t="shared" ref="K348:M348" si="198">SUM(K349:K351)</f>
        <v>25.887</v>
      </c>
      <c r="L348" s="390">
        <f t="shared" si="198"/>
        <v>25.965</v>
      </c>
      <c r="M348" s="390">
        <f t="shared" si="198"/>
        <v>12.4924</v>
      </c>
      <c r="N348" s="333">
        <f>E348+H348+I348+K348+L348+M348</f>
        <v>77.572100000000006</v>
      </c>
    </row>
    <row r="349" spans="1:14" ht="23.25">
      <c r="A349" s="550"/>
      <c r="B349" s="553"/>
      <c r="C349" s="556"/>
      <c r="D349" s="331" t="s">
        <v>14</v>
      </c>
      <c r="E349" s="332">
        <f t="shared" ref="E349:I351" si="199">E333+E337+E341+E345</f>
        <v>0</v>
      </c>
      <c r="F349" s="332">
        <f t="shared" si="199"/>
        <v>0</v>
      </c>
      <c r="G349" s="332">
        <f t="shared" si="199"/>
        <v>0</v>
      </c>
      <c r="H349" s="332">
        <f t="shared" si="199"/>
        <v>0</v>
      </c>
      <c r="I349" s="332">
        <f t="shared" si="199"/>
        <v>0</v>
      </c>
      <c r="J349" s="626"/>
      <c r="K349" s="417">
        <f t="shared" ref="K349:M351" si="200">K333+K337+K341+K345</f>
        <v>0</v>
      </c>
      <c r="L349" s="417">
        <f t="shared" si="200"/>
        <v>0</v>
      </c>
      <c r="M349" s="417">
        <f t="shared" si="200"/>
        <v>0</v>
      </c>
      <c r="N349" s="334">
        <f t="shared" ref="N349:N351" si="201">E349+H349+I349+K349+L349+M349</f>
        <v>0</v>
      </c>
    </row>
    <row r="350" spans="1:14" ht="23.25">
      <c r="A350" s="550"/>
      <c r="B350" s="554"/>
      <c r="C350" s="556"/>
      <c r="D350" s="331" t="s">
        <v>6</v>
      </c>
      <c r="E350" s="332">
        <f t="shared" si="199"/>
        <v>12.830870000000001</v>
      </c>
      <c r="F350" s="332">
        <f t="shared" si="199"/>
        <v>9.4</v>
      </c>
      <c r="G350" s="332">
        <f t="shared" si="199"/>
        <v>0</v>
      </c>
      <c r="H350" s="332">
        <f t="shared" si="199"/>
        <v>0</v>
      </c>
      <c r="I350" s="332">
        <f t="shared" si="199"/>
        <v>0</v>
      </c>
      <c r="J350" s="626"/>
      <c r="K350" s="417">
        <f t="shared" si="200"/>
        <v>25.103999999999999</v>
      </c>
      <c r="L350" s="417">
        <f t="shared" si="200"/>
        <v>25.188749999999999</v>
      </c>
      <c r="M350" s="417">
        <f t="shared" si="200"/>
        <v>12.117599999999999</v>
      </c>
      <c r="N350" s="334">
        <f t="shared" si="201"/>
        <v>75.241219999999998</v>
      </c>
    </row>
    <row r="351" spans="1:14" ht="23.25">
      <c r="A351" s="551"/>
      <c r="B351" s="554"/>
      <c r="C351" s="557"/>
      <c r="D351" s="331" t="s">
        <v>7</v>
      </c>
      <c r="E351" s="332">
        <f t="shared" si="199"/>
        <v>0.39683000000000002</v>
      </c>
      <c r="F351" s="332">
        <f t="shared" si="199"/>
        <v>0.28999999999999998</v>
      </c>
      <c r="G351" s="332">
        <f t="shared" si="199"/>
        <v>0</v>
      </c>
      <c r="H351" s="332">
        <f t="shared" si="199"/>
        <v>0</v>
      </c>
      <c r="I351" s="332">
        <f t="shared" si="199"/>
        <v>0</v>
      </c>
      <c r="J351" s="627"/>
      <c r="K351" s="417">
        <f t="shared" si="200"/>
        <v>0.78300000000000003</v>
      </c>
      <c r="L351" s="417">
        <f t="shared" si="200"/>
        <v>0.77625</v>
      </c>
      <c r="M351" s="417">
        <f t="shared" si="200"/>
        <v>0.37480000000000002</v>
      </c>
      <c r="N351" s="334">
        <f t="shared" si="201"/>
        <v>2.3308800000000001</v>
      </c>
    </row>
    <row r="352" spans="1:14" ht="6" customHeight="1">
      <c r="A352" s="449" t="s">
        <v>38</v>
      </c>
      <c r="B352" s="447"/>
      <c r="C352" s="451"/>
      <c r="D352" s="412"/>
      <c r="E352" s="413"/>
      <c r="F352" s="413"/>
      <c r="G352" s="413"/>
      <c r="H352" s="413"/>
      <c r="I352" s="413"/>
      <c r="J352" s="413"/>
      <c r="K352" s="413"/>
      <c r="L352" s="413"/>
      <c r="M352" s="413"/>
      <c r="N352" s="414"/>
    </row>
    <row r="353" spans="1:15">
      <c r="A353" s="415">
        <v>3</v>
      </c>
      <c r="B353" s="580" t="s">
        <v>31</v>
      </c>
      <c r="C353" s="581"/>
      <c r="D353" s="581"/>
      <c r="E353" s="581"/>
      <c r="F353" s="581"/>
      <c r="G353" s="581"/>
      <c r="H353" s="581"/>
      <c r="I353" s="581"/>
      <c r="J353" s="581"/>
      <c r="K353" s="581"/>
      <c r="L353" s="581"/>
      <c r="M353" s="581"/>
      <c r="N353" s="582"/>
    </row>
    <row r="354" spans="1:15" s="382" customFormat="1" ht="22.5" customHeight="1">
      <c r="A354" s="562" t="s">
        <v>33</v>
      </c>
      <c r="B354" s="468" t="s">
        <v>145</v>
      </c>
      <c r="C354" s="477"/>
      <c r="D354" s="303" t="s">
        <v>13</v>
      </c>
      <c r="E354" s="34">
        <f t="shared" ref="E354:I354" si="202">SUM(E355:E357)</f>
        <v>47.483870000000003</v>
      </c>
      <c r="F354" s="34">
        <f t="shared" si="202"/>
        <v>47.483870000000003</v>
      </c>
      <c r="G354" s="34">
        <f t="shared" si="202"/>
        <v>0</v>
      </c>
      <c r="H354" s="34">
        <f t="shared" si="202"/>
        <v>31.58315</v>
      </c>
      <c r="I354" s="34">
        <f t="shared" si="202"/>
        <v>0</v>
      </c>
      <c r="J354" s="480" t="s">
        <v>176</v>
      </c>
      <c r="K354" s="322">
        <f t="shared" ref="K354:M354" si="203">SUM(K355:K357)</f>
        <v>0</v>
      </c>
      <c r="L354" s="322">
        <f t="shared" si="203"/>
        <v>2.9</v>
      </c>
      <c r="M354" s="322">
        <f t="shared" si="203"/>
        <v>18.663498000000001</v>
      </c>
      <c r="N354" s="39">
        <f>E354+H354+I354+K354+L354+M354</f>
        <v>100.63051800000001</v>
      </c>
      <c r="O354" s="381"/>
    </row>
    <row r="355" spans="1:15" s="382" customFormat="1" ht="23.25">
      <c r="A355" s="560"/>
      <c r="B355" s="469"/>
      <c r="C355" s="478"/>
      <c r="D355" s="304" t="s">
        <v>14</v>
      </c>
      <c r="E355" s="161">
        <v>0</v>
      </c>
      <c r="F355" s="161">
        <v>0</v>
      </c>
      <c r="G355" s="161"/>
      <c r="H355" s="161">
        <v>0</v>
      </c>
      <c r="I355" s="161"/>
      <c r="J355" s="460"/>
      <c r="K355" s="398">
        <v>0</v>
      </c>
      <c r="L355" s="398">
        <v>0</v>
      </c>
      <c r="M355" s="320">
        <v>0</v>
      </c>
      <c r="N355" s="182">
        <f t="shared" ref="N355:N357" si="204">E355+H355+I355+K355+L355+M355</f>
        <v>0</v>
      </c>
      <c r="O355" s="381"/>
    </row>
    <row r="356" spans="1:15" s="382" customFormat="1" ht="23.25">
      <c r="A356" s="560"/>
      <c r="B356" s="469"/>
      <c r="C356" s="478"/>
      <c r="D356" s="304" t="s">
        <v>6</v>
      </c>
      <c r="E356" s="161">
        <v>47</v>
      </c>
      <c r="F356" s="161">
        <v>47</v>
      </c>
      <c r="G356" s="161"/>
      <c r="H356" s="161">
        <v>31.260999999999999</v>
      </c>
      <c r="I356" s="161"/>
      <c r="J356" s="460"/>
      <c r="K356" s="398">
        <v>0</v>
      </c>
      <c r="L356" s="398">
        <v>2.88</v>
      </c>
      <c r="M356" s="320">
        <v>18.514189999999999</v>
      </c>
      <c r="N356" s="182">
        <f t="shared" si="204"/>
        <v>99.65518999999999</v>
      </c>
      <c r="O356" s="381"/>
    </row>
    <row r="357" spans="1:15" s="382" customFormat="1" ht="23.25">
      <c r="A357" s="561"/>
      <c r="B357" s="469"/>
      <c r="C357" s="479"/>
      <c r="D357" s="304" t="s">
        <v>7</v>
      </c>
      <c r="E357" s="161">
        <v>0.48387000000000002</v>
      </c>
      <c r="F357" s="161">
        <v>0.48387000000000002</v>
      </c>
      <c r="G357" s="161"/>
      <c r="H357" s="161">
        <v>0.32214999999999999</v>
      </c>
      <c r="I357" s="161"/>
      <c r="J357" s="461"/>
      <c r="K357" s="318">
        <v>0</v>
      </c>
      <c r="L357" s="318">
        <v>0.02</v>
      </c>
      <c r="M357" s="320">
        <v>0.149308</v>
      </c>
      <c r="N357" s="182">
        <f t="shared" si="204"/>
        <v>0.97532799999999997</v>
      </c>
      <c r="O357" s="381"/>
    </row>
    <row r="358" spans="1:15" ht="22.5">
      <c r="A358" s="562" t="s">
        <v>36</v>
      </c>
      <c r="B358" s="468" t="s">
        <v>26</v>
      </c>
      <c r="C358" s="477"/>
      <c r="D358" s="303" t="s">
        <v>13</v>
      </c>
      <c r="E358" s="34">
        <f t="shared" ref="E358:I358" si="205">SUM(E359:E361)</f>
        <v>0</v>
      </c>
      <c r="F358" s="34">
        <f t="shared" si="205"/>
        <v>0</v>
      </c>
      <c r="G358" s="34">
        <f t="shared" si="205"/>
        <v>0</v>
      </c>
      <c r="H358" s="34">
        <f t="shared" si="205"/>
        <v>0</v>
      </c>
      <c r="I358" s="34">
        <f t="shared" si="205"/>
        <v>0</v>
      </c>
      <c r="J358" s="480"/>
      <c r="K358" s="322">
        <f t="shared" ref="K358:M358" si="206">SUM(K359:K361)</f>
        <v>0</v>
      </c>
      <c r="L358" s="322">
        <f t="shared" si="206"/>
        <v>0</v>
      </c>
      <c r="M358" s="322">
        <f t="shared" si="206"/>
        <v>0</v>
      </c>
      <c r="N358" s="39">
        <f>E358+H358+I358+K358+L358+M358</f>
        <v>0</v>
      </c>
    </row>
    <row r="359" spans="1:15" ht="23.25">
      <c r="A359" s="560"/>
      <c r="B359" s="469"/>
      <c r="C359" s="478"/>
      <c r="D359" s="304" t="s">
        <v>14</v>
      </c>
      <c r="E359" s="161"/>
      <c r="F359" s="161"/>
      <c r="G359" s="161"/>
      <c r="H359" s="161"/>
      <c r="I359" s="161"/>
      <c r="J359" s="460"/>
      <c r="K359" s="384"/>
      <c r="L359" s="384"/>
      <c r="M359" s="384"/>
      <c r="N359" s="182">
        <f t="shared" ref="N359:N361" si="207">E359+H359+I359+K359+L359+M359</f>
        <v>0</v>
      </c>
    </row>
    <row r="360" spans="1:15" ht="23.25">
      <c r="A360" s="560"/>
      <c r="B360" s="469"/>
      <c r="C360" s="478"/>
      <c r="D360" s="304" t="s">
        <v>6</v>
      </c>
      <c r="E360" s="161"/>
      <c r="F360" s="161"/>
      <c r="G360" s="161"/>
      <c r="H360" s="161"/>
      <c r="I360" s="161"/>
      <c r="J360" s="460"/>
      <c r="K360" s="384"/>
      <c r="L360" s="384"/>
      <c r="M360" s="384"/>
      <c r="N360" s="182">
        <f t="shared" si="207"/>
        <v>0</v>
      </c>
    </row>
    <row r="361" spans="1:15" ht="23.25">
      <c r="A361" s="561"/>
      <c r="B361" s="470"/>
      <c r="C361" s="479"/>
      <c r="D361" s="304" t="s">
        <v>7</v>
      </c>
      <c r="E361" s="161"/>
      <c r="F361" s="161"/>
      <c r="G361" s="161"/>
      <c r="H361" s="161"/>
      <c r="I361" s="161"/>
      <c r="J361" s="461"/>
      <c r="K361" s="384"/>
      <c r="L361" s="384"/>
      <c r="M361" s="384"/>
      <c r="N361" s="182">
        <f t="shared" si="207"/>
        <v>0</v>
      </c>
    </row>
    <row r="362" spans="1:15" ht="12.75" customHeight="1">
      <c r="A362" s="449" t="s">
        <v>38</v>
      </c>
      <c r="B362" s="447"/>
      <c r="C362" s="451"/>
      <c r="D362" s="412"/>
      <c r="E362" s="413"/>
      <c r="F362" s="413"/>
      <c r="G362" s="413"/>
      <c r="H362" s="413"/>
      <c r="I362" s="413"/>
      <c r="J362" s="413"/>
      <c r="K362" s="413"/>
      <c r="L362" s="413"/>
      <c r="M362" s="413"/>
      <c r="N362" s="414"/>
    </row>
    <row r="363" spans="1:15" s="357" customFormat="1">
      <c r="A363" s="415">
        <v>4</v>
      </c>
      <c r="B363" s="580" t="s">
        <v>32</v>
      </c>
      <c r="C363" s="581"/>
      <c r="D363" s="581"/>
      <c r="E363" s="581"/>
      <c r="F363" s="581"/>
      <c r="G363" s="581"/>
      <c r="H363" s="581"/>
      <c r="I363" s="581"/>
      <c r="J363" s="581"/>
      <c r="K363" s="581"/>
      <c r="L363" s="581"/>
      <c r="M363" s="581"/>
      <c r="N363" s="582"/>
      <c r="O363" s="356"/>
    </row>
    <row r="364" spans="1:15" ht="22.5" customHeight="1">
      <c r="A364" s="562" t="s">
        <v>34</v>
      </c>
      <c r="B364" s="536" t="s">
        <v>146</v>
      </c>
      <c r="C364" s="477"/>
      <c r="D364" s="303" t="s">
        <v>13</v>
      </c>
      <c r="E364" s="34">
        <f t="shared" ref="E364:I364" si="208">SUM(E365:E367)</f>
        <v>51.546399999999998</v>
      </c>
      <c r="F364" s="34">
        <f t="shared" si="208"/>
        <v>42.927299999999995</v>
      </c>
      <c r="G364" s="34">
        <f t="shared" si="208"/>
        <v>0</v>
      </c>
      <c r="H364" s="34">
        <f t="shared" si="208"/>
        <v>77.3</v>
      </c>
      <c r="I364" s="34">
        <f t="shared" si="208"/>
        <v>87.7</v>
      </c>
      <c r="J364" s="480" t="s">
        <v>178</v>
      </c>
      <c r="K364" s="322">
        <f t="shared" ref="K364:M364" si="209">SUM(K365:K367)</f>
        <v>31.950000000000003</v>
      </c>
      <c r="L364" s="322">
        <f t="shared" si="209"/>
        <v>101.57732</v>
      </c>
      <c r="M364" s="322">
        <f t="shared" si="209"/>
        <v>61.855699999999999</v>
      </c>
      <c r="N364" s="39">
        <f>E364+H364+I364+K364+L364+M364</f>
        <v>411.92941999999999</v>
      </c>
    </row>
    <row r="365" spans="1:15" ht="23.25">
      <c r="A365" s="560"/>
      <c r="B365" s="536"/>
      <c r="C365" s="478"/>
      <c r="D365" s="304" t="s">
        <v>14</v>
      </c>
      <c r="E365" s="305">
        <v>0</v>
      </c>
      <c r="F365" s="305">
        <v>0</v>
      </c>
      <c r="G365" s="161"/>
      <c r="H365" s="305">
        <v>0</v>
      </c>
      <c r="I365" s="305">
        <v>0</v>
      </c>
      <c r="J365" s="460"/>
      <c r="K365" s="300">
        <v>0</v>
      </c>
      <c r="L365" s="300">
        <v>0</v>
      </c>
      <c r="M365" s="320">
        <v>0</v>
      </c>
      <c r="N365" s="182">
        <f t="shared" ref="N365:N367" si="210">E365+H365+I365+K365+L365+M365</f>
        <v>0</v>
      </c>
    </row>
    <row r="366" spans="1:15" ht="23.25">
      <c r="A366" s="560"/>
      <c r="B366" s="536"/>
      <c r="C366" s="478"/>
      <c r="D366" s="304" t="s">
        <v>6</v>
      </c>
      <c r="E366" s="305">
        <v>50</v>
      </c>
      <c r="F366" s="161">
        <v>41.639499999999998</v>
      </c>
      <c r="G366" s="161"/>
      <c r="H366" s="305">
        <v>74</v>
      </c>
      <c r="I366" s="305">
        <v>84</v>
      </c>
      <c r="J366" s="460"/>
      <c r="K366" s="300">
        <v>30.67</v>
      </c>
      <c r="L366" s="300">
        <v>98.53</v>
      </c>
      <c r="M366" s="320">
        <v>60</v>
      </c>
      <c r="N366" s="182">
        <f t="shared" si="210"/>
        <v>397.20000000000005</v>
      </c>
    </row>
    <row r="367" spans="1:15" ht="50.25" customHeight="1">
      <c r="A367" s="561"/>
      <c r="B367" s="536"/>
      <c r="C367" s="479"/>
      <c r="D367" s="304" t="s">
        <v>7</v>
      </c>
      <c r="E367" s="306">
        <v>1.5464</v>
      </c>
      <c r="F367" s="161">
        <v>1.2878000000000001</v>
      </c>
      <c r="G367" s="161"/>
      <c r="H367" s="306">
        <v>3.3</v>
      </c>
      <c r="I367" s="306">
        <v>3.7</v>
      </c>
      <c r="J367" s="461"/>
      <c r="K367" s="301">
        <v>1.28</v>
      </c>
      <c r="L367" s="300">
        <v>3.04732</v>
      </c>
      <c r="M367" s="320">
        <v>1.8556999999999999</v>
      </c>
      <c r="N367" s="182">
        <f t="shared" si="210"/>
        <v>14.729419999999999</v>
      </c>
    </row>
    <row r="368" spans="1:15" ht="22.5">
      <c r="A368" s="562" t="s">
        <v>37</v>
      </c>
      <c r="B368" s="468" t="s">
        <v>26</v>
      </c>
      <c r="C368" s="477"/>
      <c r="D368" s="303" t="s">
        <v>13</v>
      </c>
      <c r="E368" s="34">
        <f t="shared" ref="E368:I368" si="211">SUM(E369:E371)</f>
        <v>0</v>
      </c>
      <c r="F368" s="34">
        <f t="shared" si="211"/>
        <v>0</v>
      </c>
      <c r="G368" s="34">
        <f t="shared" si="211"/>
        <v>0</v>
      </c>
      <c r="H368" s="34">
        <f t="shared" si="211"/>
        <v>0</v>
      </c>
      <c r="I368" s="34">
        <f t="shared" si="211"/>
        <v>0</v>
      </c>
      <c r="J368" s="480"/>
      <c r="K368" s="322">
        <f t="shared" ref="K368:M368" si="212">SUM(K369:K371)</f>
        <v>0</v>
      </c>
      <c r="L368" s="322">
        <f t="shared" si="212"/>
        <v>0</v>
      </c>
      <c r="M368" s="322">
        <f t="shared" si="212"/>
        <v>0</v>
      </c>
      <c r="N368" s="39">
        <f>E368+H368+I368+K368+L368+M368</f>
        <v>0</v>
      </c>
    </row>
    <row r="369" spans="1:15" ht="23.25">
      <c r="A369" s="560"/>
      <c r="B369" s="469"/>
      <c r="C369" s="478"/>
      <c r="D369" s="304" t="s">
        <v>14</v>
      </c>
      <c r="E369" s="161"/>
      <c r="F369" s="161"/>
      <c r="G369" s="161"/>
      <c r="H369" s="161"/>
      <c r="I369" s="161"/>
      <c r="J369" s="460"/>
      <c r="K369" s="384"/>
      <c r="L369" s="384"/>
      <c r="M369" s="384"/>
      <c r="N369" s="182">
        <f t="shared" ref="N369:N371" si="213">E369+H369+I369+K369+L369+M369</f>
        <v>0</v>
      </c>
    </row>
    <row r="370" spans="1:15" ht="23.25">
      <c r="A370" s="560"/>
      <c r="B370" s="469"/>
      <c r="C370" s="478"/>
      <c r="D370" s="304" t="s">
        <v>6</v>
      </c>
      <c r="E370" s="161"/>
      <c r="F370" s="161"/>
      <c r="G370" s="161"/>
      <c r="H370" s="161"/>
      <c r="I370" s="161"/>
      <c r="J370" s="460"/>
      <c r="K370" s="384"/>
      <c r="L370" s="384"/>
      <c r="M370" s="384"/>
      <c r="N370" s="182">
        <f t="shared" si="213"/>
        <v>0</v>
      </c>
    </row>
    <row r="371" spans="1:15" ht="23.25">
      <c r="A371" s="561"/>
      <c r="B371" s="470"/>
      <c r="C371" s="479"/>
      <c r="D371" s="304" t="s">
        <v>7</v>
      </c>
      <c r="E371" s="161"/>
      <c r="F371" s="161"/>
      <c r="G371" s="161"/>
      <c r="H371" s="161"/>
      <c r="I371" s="161"/>
      <c r="J371" s="461"/>
      <c r="K371" s="384"/>
      <c r="L371" s="384"/>
      <c r="M371" s="384"/>
      <c r="N371" s="182">
        <f t="shared" si="213"/>
        <v>0</v>
      </c>
    </row>
    <row r="372" spans="1:15" ht="15" customHeight="1">
      <c r="A372" s="449" t="s">
        <v>38</v>
      </c>
      <c r="B372" s="447"/>
      <c r="C372" s="451"/>
      <c r="D372" s="412"/>
      <c r="E372" s="413"/>
      <c r="F372" s="413"/>
      <c r="G372" s="413"/>
      <c r="H372" s="413"/>
      <c r="I372" s="413"/>
      <c r="J372" s="413"/>
      <c r="K372" s="413"/>
      <c r="L372" s="413"/>
      <c r="M372" s="413"/>
      <c r="N372" s="414"/>
    </row>
    <row r="373" spans="1:15">
      <c r="A373" s="415">
        <v>5</v>
      </c>
      <c r="B373" s="580" t="s">
        <v>35</v>
      </c>
      <c r="C373" s="581"/>
      <c r="D373" s="581"/>
      <c r="E373" s="581"/>
      <c r="F373" s="581"/>
      <c r="G373" s="581"/>
      <c r="H373" s="581"/>
      <c r="I373" s="581"/>
      <c r="J373" s="581"/>
      <c r="K373" s="581"/>
      <c r="L373" s="581"/>
      <c r="M373" s="581"/>
      <c r="N373" s="582"/>
    </row>
    <row r="374" spans="1:15" ht="22.5" customHeight="1">
      <c r="A374" s="562" t="s">
        <v>78</v>
      </c>
      <c r="B374" s="578" t="s">
        <v>147</v>
      </c>
      <c r="C374" s="477"/>
      <c r="D374" s="303" t="s">
        <v>13</v>
      </c>
      <c r="E374" s="34">
        <f t="shared" ref="E374:I374" si="214">SUM(E375:E377)</f>
        <v>44.316316999999998</v>
      </c>
      <c r="F374" s="34">
        <f t="shared" si="214"/>
        <v>42.1449</v>
      </c>
      <c r="G374" s="34">
        <f t="shared" si="214"/>
        <v>0</v>
      </c>
      <c r="H374" s="34">
        <f t="shared" si="214"/>
        <v>0</v>
      </c>
      <c r="I374" s="34">
        <f t="shared" si="214"/>
        <v>0</v>
      </c>
      <c r="J374" s="480" t="s">
        <v>177</v>
      </c>
      <c r="K374" s="322">
        <f t="shared" ref="K374:M374" si="215">SUM(K375:K377)</f>
        <v>0</v>
      </c>
      <c r="L374" s="322">
        <f t="shared" si="215"/>
        <v>0</v>
      </c>
      <c r="M374" s="322">
        <f t="shared" si="215"/>
        <v>2.9380000000000002</v>
      </c>
      <c r="N374" s="39">
        <f>E374+H374+I374+K374+L374+M374</f>
        <v>47.254317</v>
      </c>
    </row>
    <row r="375" spans="1:15" ht="23.25">
      <c r="A375" s="560"/>
      <c r="B375" s="579"/>
      <c r="C375" s="478"/>
      <c r="D375" s="304" t="s">
        <v>14</v>
      </c>
      <c r="E375" s="161">
        <v>0</v>
      </c>
      <c r="F375" s="161">
        <v>0</v>
      </c>
      <c r="G375" s="161"/>
      <c r="H375" s="161"/>
      <c r="I375" s="161"/>
      <c r="J375" s="460"/>
      <c r="K375" s="384"/>
      <c r="L375" s="384"/>
      <c r="M375" s="320">
        <v>0</v>
      </c>
      <c r="N375" s="182">
        <f t="shared" ref="N375:N377" si="216">E375+H375+I375+K375+L375+M375</f>
        <v>0</v>
      </c>
    </row>
    <row r="376" spans="1:15" ht="23.25">
      <c r="A376" s="560"/>
      <c r="B376" s="579"/>
      <c r="C376" s="478"/>
      <c r="D376" s="304" t="s">
        <v>6</v>
      </c>
      <c r="E376" s="161">
        <v>43.964599999999997</v>
      </c>
      <c r="F376" s="161">
        <v>41.8078</v>
      </c>
      <c r="G376" s="161"/>
      <c r="H376" s="161"/>
      <c r="I376" s="161"/>
      <c r="J376" s="460"/>
      <c r="K376" s="384"/>
      <c r="L376" s="384"/>
      <c r="M376" s="320">
        <v>2.85</v>
      </c>
      <c r="N376" s="182">
        <f t="shared" si="216"/>
        <v>46.814599999999999</v>
      </c>
    </row>
    <row r="377" spans="1:15" ht="44.25" customHeight="1">
      <c r="A377" s="561"/>
      <c r="B377" s="579"/>
      <c r="C377" s="479"/>
      <c r="D377" s="304" t="s">
        <v>7</v>
      </c>
      <c r="E377" s="321">
        <v>0.351717</v>
      </c>
      <c r="F377" s="161">
        <v>0.33710000000000001</v>
      </c>
      <c r="G377" s="161"/>
      <c r="H377" s="161"/>
      <c r="I377" s="161"/>
      <c r="J377" s="461"/>
      <c r="K377" s="384"/>
      <c r="L377" s="384"/>
      <c r="M377" s="336">
        <v>8.7999999999999995E-2</v>
      </c>
      <c r="N377" s="182">
        <f t="shared" si="216"/>
        <v>0.43971700000000002</v>
      </c>
    </row>
    <row r="378" spans="1:15" s="409" customFormat="1" ht="21" customHeight="1">
      <c r="A378" s="560" t="s">
        <v>79</v>
      </c>
      <c r="B378" s="469" t="s">
        <v>26</v>
      </c>
      <c r="C378" s="478"/>
      <c r="D378" s="303" t="s">
        <v>13</v>
      </c>
      <c r="E378" s="34">
        <f t="shared" ref="E378:I378" si="217">SUM(E379:E381)</f>
        <v>0</v>
      </c>
      <c r="F378" s="34">
        <f t="shared" si="217"/>
        <v>0</v>
      </c>
      <c r="G378" s="34">
        <f t="shared" si="217"/>
        <v>0</v>
      </c>
      <c r="H378" s="34">
        <f t="shared" si="217"/>
        <v>0</v>
      </c>
      <c r="I378" s="34">
        <f t="shared" si="217"/>
        <v>0</v>
      </c>
      <c r="J378" s="480"/>
      <c r="K378" s="322">
        <f t="shared" ref="K378:M378" si="218">SUM(K379:K381)</f>
        <v>0</v>
      </c>
      <c r="L378" s="322">
        <f t="shared" si="218"/>
        <v>0</v>
      </c>
      <c r="M378" s="322">
        <f t="shared" si="218"/>
        <v>0</v>
      </c>
      <c r="N378" s="39">
        <f>E378+H378+I378+K378+L378+M378</f>
        <v>0</v>
      </c>
      <c r="O378" s="408"/>
    </row>
    <row r="379" spans="1:15" s="409" customFormat="1" ht="21" customHeight="1">
      <c r="A379" s="560"/>
      <c r="B379" s="469"/>
      <c r="C379" s="478"/>
      <c r="D379" s="304" t="s">
        <v>14</v>
      </c>
      <c r="E379" s="161"/>
      <c r="F379" s="161"/>
      <c r="G379" s="161"/>
      <c r="H379" s="161"/>
      <c r="I379" s="161"/>
      <c r="J379" s="460"/>
      <c r="K379" s="384"/>
      <c r="L379" s="384"/>
      <c r="M379" s="384"/>
      <c r="N379" s="182">
        <f t="shared" ref="N379:N381" si="219">E379+H379+I379+K379+L379+M379</f>
        <v>0</v>
      </c>
      <c r="O379" s="408"/>
    </row>
    <row r="380" spans="1:15" s="409" customFormat="1" ht="21" customHeight="1">
      <c r="A380" s="560"/>
      <c r="B380" s="469"/>
      <c r="C380" s="478"/>
      <c r="D380" s="304" t="s">
        <v>6</v>
      </c>
      <c r="E380" s="161"/>
      <c r="F380" s="161"/>
      <c r="G380" s="161"/>
      <c r="H380" s="161"/>
      <c r="I380" s="161"/>
      <c r="J380" s="460"/>
      <c r="K380" s="384"/>
      <c r="L380" s="384"/>
      <c r="M380" s="384"/>
      <c r="N380" s="182">
        <f t="shared" si="219"/>
        <v>0</v>
      </c>
      <c r="O380" s="408"/>
    </row>
    <row r="381" spans="1:15" s="409" customFormat="1" ht="21" customHeight="1">
      <c r="A381" s="561"/>
      <c r="B381" s="470"/>
      <c r="C381" s="479"/>
      <c r="D381" s="304" t="s">
        <v>7</v>
      </c>
      <c r="E381" s="161"/>
      <c r="F381" s="161"/>
      <c r="G381" s="161"/>
      <c r="H381" s="161"/>
      <c r="I381" s="161"/>
      <c r="J381" s="461"/>
      <c r="K381" s="384"/>
      <c r="L381" s="384"/>
      <c r="M381" s="384"/>
      <c r="N381" s="182">
        <f t="shared" si="219"/>
        <v>0</v>
      </c>
      <c r="O381" s="408"/>
    </row>
    <row r="382" spans="1:15" ht="19.5" customHeight="1" thickBot="1">
      <c r="A382" s="418" t="s">
        <v>38</v>
      </c>
      <c r="B382" s="419"/>
      <c r="C382" s="419"/>
      <c r="D382" s="420"/>
      <c r="E382" s="421"/>
      <c r="F382" s="421"/>
      <c r="G382" s="421"/>
      <c r="H382" s="421"/>
      <c r="I382" s="421"/>
      <c r="J382" s="421"/>
      <c r="K382" s="421"/>
      <c r="L382" s="413"/>
      <c r="M382" s="421"/>
      <c r="N382" s="422"/>
    </row>
    <row r="383" spans="1:15" ht="36" customHeight="1" thickBot="1">
      <c r="A383" s="415">
        <v>6</v>
      </c>
      <c r="B383" s="474" t="s">
        <v>156</v>
      </c>
      <c r="C383" s="475"/>
      <c r="D383" s="475"/>
      <c r="E383" s="475"/>
      <c r="F383" s="475"/>
      <c r="G383" s="475"/>
      <c r="H383" s="475"/>
      <c r="I383" s="475"/>
      <c r="J383" s="475"/>
      <c r="K383" s="475"/>
      <c r="L383" s="475"/>
      <c r="M383" s="475"/>
      <c r="N383" s="475"/>
      <c r="O383" s="476"/>
    </row>
    <row r="384" spans="1:15" ht="22.5" customHeight="1">
      <c r="A384" s="562" t="s">
        <v>97</v>
      </c>
      <c r="B384" s="471" t="s">
        <v>148</v>
      </c>
      <c r="C384" s="477"/>
      <c r="D384" s="303" t="s">
        <v>13</v>
      </c>
      <c r="E384" s="34">
        <f t="shared" ref="E384:I384" si="220">SUM(E385:E387)</f>
        <v>0</v>
      </c>
      <c r="F384" s="34">
        <f t="shared" si="220"/>
        <v>0</v>
      </c>
      <c r="G384" s="34">
        <f t="shared" si="220"/>
        <v>0</v>
      </c>
      <c r="H384" s="34">
        <f t="shared" si="220"/>
        <v>0</v>
      </c>
      <c r="I384" s="34">
        <f t="shared" si="220"/>
        <v>0</v>
      </c>
      <c r="J384" s="480"/>
      <c r="K384" s="322">
        <f t="shared" ref="K384:M384" si="221">SUM(K385:K387)</f>
        <v>0.2</v>
      </c>
      <c r="L384" s="322">
        <f t="shared" si="221"/>
        <v>0</v>
      </c>
      <c r="M384" s="322">
        <f t="shared" si="221"/>
        <v>0</v>
      </c>
      <c r="N384" s="39">
        <f>E384+H384+I384+K384+L384+M384</f>
        <v>0.2</v>
      </c>
    </row>
    <row r="385" spans="1:14" ht="23.25">
      <c r="A385" s="560"/>
      <c r="B385" s="472"/>
      <c r="C385" s="478"/>
      <c r="D385" s="304" t="s">
        <v>14</v>
      </c>
      <c r="E385" s="161"/>
      <c r="F385" s="161"/>
      <c r="G385" s="161"/>
      <c r="H385" s="161"/>
      <c r="I385" s="161"/>
      <c r="J385" s="460"/>
      <c r="K385" s="300">
        <v>0</v>
      </c>
      <c r="L385" s="384"/>
      <c r="M385" s="384"/>
      <c r="N385" s="182">
        <f t="shared" ref="N385:N411" si="222">E385+H385+I385+K385+L385+M385</f>
        <v>0</v>
      </c>
    </row>
    <row r="386" spans="1:14" ht="23.25">
      <c r="A386" s="560"/>
      <c r="B386" s="472"/>
      <c r="C386" s="478"/>
      <c r="D386" s="304" t="s">
        <v>6</v>
      </c>
      <c r="E386" s="161"/>
      <c r="F386" s="161"/>
      <c r="G386" s="161"/>
      <c r="H386" s="161"/>
      <c r="I386" s="161"/>
      <c r="J386" s="460"/>
      <c r="K386" s="300">
        <v>0</v>
      </c>
      <c r="L386" s="384"/>
      <c r="M386" s="384"/>
      <c r="N386" s="182">
        <f t="shared" si="222"/>
        <v>0</v>
      </c>
    </row>
    <row r="387" spans="1:14" ht="23.25">
      <c r="A387" s="561"/>
      <c r="B387" s="473"/>
      <c r="C387" s="479"/>
      <c r="D387" s="304" t="s">
        <v>7</v>
      </c>
      <c r="E387" s="161"/>
      <c r="F387" s="161"/>
      <c r="G387" s="161"/>
      <c r="H387" s="161"/>
      <c r="I387" s="161"/>
      <c r="J387" s="461"/>
      <c r="K387" s="318">
        <v>0.2</v>
      </c>
      <c r="L387" s="384"/>
      <c r="M387" s="384"/>
      <c r="N387" s="182">
        <f t="shared" si="222"/>
        <v>0.2</v>
      </c>
    </row>
    <row r="388" spans="1:14" ht="22.5">
      <c r="A388" s="448"/>
      <c r="B388" s="471" t="s">
        <v>149</v>
      </c>
      <c r="C388" s="450"/>
      <c r="D388" s="303" t="s">
        <v>13</v>
      </c>
      <c r="E388" s="34">
        <f t="shared" ref="E388:I388" si="223">SUM(E389:E391)</f>
        <v>0</v>
      </c>
      <c r="F388" s="34">
        <f t="shared" si="223"/>
        <v>0</v>
      </c>
      <c r="G388" s="34">
        <f t="shared" si="223"/>
        <v>0</v>
      </c>
      <c r="H388" s="34">
        <f t="shared" si="223"/>
        <v>0</v>
      </c>
      <c r="I388" s="34">
        <f t="shared" si="223"/>
        <v>0</v>
      </c>
      <c r="J388" s="480"/>
      <c r="K388" s="322">
        <f t="shared" ref="K388:M388" si="224">SUM(K389:K391)</f>
        <v>0</v>
      </c>
      <c r="L388" s="322">
        <f t="shared" si="224"/>
        <v>0</v>
      </c>
      <c r="M388" s="322">
        <f t="shared" si="224"/>
        <v>0</v>
      </c>
      <c r="N388" s="39">
        <f>E388+H388+I388+K388+L388+M388</f>
        <v>0</v>
      </c>
    </row>
    <row r="389" spans="1:14" ht="23.25">
      <c r="A389" s="448"/>
      <c r="B389" s="472"/>
      <c r="C389" s="450"/>
      <c r="D389" s="304" t="s">
        <v>14</v>
      </c>
      <c r="E389" s="161"/>
      <c r="F389" s="161"/>
      <c r="G389" s="161"/>
      <c r="H389" s="161"/>
      <c r="I389" s="161"/>
      <c r="J389" s="460"/>
      <c r="K389" s="387">
        <v>0</v>
      </c>
      <c r="L389" s="387">
        <v>0</v>
      </c>
      <c r="M389" s="384"/>
      <c r="N389" s="182">
        <f t="shared" si="222"/>
        <v>0</v>
      </c>
    </row>
    <row r="390" spans="1:14" ht="23.25">
      <c r="A390" s="448"/>
      <c r="B390" s="472"/>
      <c r="C390" s="450"/>
      <c r="D390" s="304" t="s">
        <v>6</v>
      </c>
      <c r="E390" s="161"/>
      <c r="F390" s="161"/>
      <c r="G390" s="161"/>
      <c r="H390" s="161"/>
      <c r="I390" s="161"/>
      <c r="J390" s="460"/>
      <c r="K390" s="387">
        <v>0</v>
      </c>
      <c r="L390" s="387">
        <v>0</v>
      </c>
      <c r="M390" s="384"/>
      <c r="N390" s="182">
        <f t="shared" si="222"/>
        <v>0</v>
      </c>
    </row>
    <row r="391" spans="1:14" ht="23.25">
      <c r="A391" s="448"/>
      <c r="B391" s="473"/>
      <c r="C391" s="450"/>
      <c r="D391" s="304" t="s">
        <v>7</v>
      </c>
      <c r="E391" s="161"/>
      <c r="F391" s="161"/>
      <c r="G391" s="161"/>
      <c r="H391" s="161"/>
      <c r="I391" s="161"/>
      <c r="J391" s="461"/>
      <c r="K391" s="387">
        <v>0</v>
      </c>
      <c r="L391" s="388">
        <v>0</v>
      </c>
      <c r="M391" s="384"/>
      <c r="N391" s="182">
        <f t="shared" si="222"/>
        <v>0</v>
      </c>
    </row>
    <row r="392" spans="1:14" ht="22.5">
      <c r="A392" s="448"/>
      <c r="B392" s="471" t="s">
        <v>150</v>
      </c>
      <c r="C392" s="450"/>
      <c r="D392" s="303" t="s">
        <v>13</v>
      </c>
      <c r="E392" s="34">
        <f t="shared" ref="E392:I392" si="225">SUM(E393:E395)</f>
        <v>0.6</v>
      </c>
      <c r="F392" s="34">
        <f t="shared" si="225"/>
        <v>0</v>
      </c>
      <c r="G392" s="34">
        <f t="shared" si="225"/>
        <v>0</v>
      </c>
      <c r="H392" s="34">
        <f t="shared" si="225"/>
        <v>0.6</v>
      </c>
      <c r="I392" s="34">
        <f t="shared" si="225"/>
        <v>0.6</v>
      </c>
      <c r="J392" s="480"/>
      <c r="K392" s="322">
        <f t="shared" ref="K392:M392" si="226">SUM(K393:K395)</f>
        <v>0</v>
      </c>
      <c r="L392" s="322">
        <f t="shared" si="226"/>
        <v>0.55000000000000004</v>
      </c>
      <c r="M392" s="322">
        <f t="shared" si="226"/>
        <v>0.3</v>
      </c>
      <c r="N392" s="39">
        <f>E392+H392+I392+K392+L392+M392</f>
        <v>2.6499999999999995</v>
      </c>
    </row>
    <row r="393" spans="1:14" ht="23.25">
      <c r="A393" s="448"/>
      <c r="B393" s="472"/>
      <c r="C393" s="450"/>
      <c r="D393" s="304" t="s">
        <v>14</v>
      </c>
      <c r="E393" s="310">
        <v>0</v>
      </c>
      <c r="F393" s="161"/>
      <c r="G393" s="161"/>
      <c r="H393" s="310">
        <v>0</v>
      </c>
      <c r="I393" s="310">
        <v>0</v>
      </c>
      <c r="J393" s="460"/>
      <c r="K393" s="384"/>
      <c r="L393" s="387">
        <v>0</v>
      </c>
      <c r="M393" s="387">
        <v>0</v>
      </c>
      <c r="N393" s="182">
        <f t="shared" si="222"/>
        <v>0</v>
      </c>
    </row>
    <row r="394" spans="1:14" ht="23.25">
      <c r="A394" s="448"/>
      <c r="B394" s="472"/>
      <c r="C394" s="450"/>
      <c r="D394" s="304" t="s">
        <v>6</v>
      </c>
      <c r="E394" s="310">
        <v>0</v>
      </c>
      <c r="F394" s="161"/>
      <c r="G394" s="161"/>
      <c r="H394" s="310">
        <v>0</v>
      </c>
      <c r="I394" s="310">
        <v>0</v>
      </c>
      <c r="J394" s="460"/>
      <c r="K394" s="384"/>
      <c r="L394" s="387">
        <v>0</v>
      </c>
      <c r="M394" s="387">
        <v>0</v>
      </c>
      <c r="N394" s="182">
        <f t="shared" si="222"/>
        <v>0</v>
      </c>
    </row>
    <row r="395" spans="1:14" ht="23.25">
      <c r="A395" s="448"/>
      <c r="B395" s="473"/>
      <c r="C395" s="450"/>
      <c r="D395" s="304" t="s">
        <v>7</v>
      </c>
      <c r="E395" s="315">
        <v>0.6</v>
      </c>
      <c r="F395" s="161"/>
      <c r="G395" s="161"/>
      <c r="H395" s="315">
        <v>0.6</v>
      </c>
      <c r="I395" s="315">
        <v>0.6</v>
      </c>
      <c r="J395" s="461"/>
      <c r="K395" s="384"/>
      <c r="L395" s="388">
        <v>0.55000000000000004</v>
      </c>
      <c r="M395" s="388">
        <v>0.3</v>
      </c>
      <c r="N395" s="182">
        <f t="shared" si="222"/>
        <v>2.6499999999999995</v>
      </c>
    </row>
    <row r="396" spans="1:14" ht="22.5">
      <c r="A396" s="448"/>
      <c r="B396" s="465" t="s">
        <v>151</v>
      </c>
      <c r="C396" s="450"/>
      <c r="D396" s="303" t="s">
        <v>13</v>
      </c>
      <c r="E396" s="34">
        <f t="shared" ref="E396:I396" si="227">SUM(E397:E399)</f>
        <v>0.01</v>
      </c>
      <c r="F396" s="34">
        <f t="shared" si="227"/>
        <v>0</v>
      </c>
      <c r="G396" s="34">
        <f t="shared" si="227"/>
        <v>0</v>
      </c>
      <c r="H396" s="34">
        <f t="shared" si="227"/>
        <v>0.01</v>
      </c>
      <c r="I396" s="34">
        <f t="shared" si="227"/>
        <v>0.01</v>
      </c>
      <c r="J396" s="480"/>
      <c r="K396" s="322">
        <f t="shared" ref="K396:M396" si="228">SUM(K397:K399)</f>
        <v>0</v>
      </c>
      <c r="L396" s="322">
        <f t="shared" si="228"/>
        <v>0.14000000000000001</v>
      </c>
      <c r="M396" s="322">
        <f t="shared" si="228"/>
        <v>0</v>
      </c>
      <c r="N396" s="39">
        <f>E396+H396+I396+K396+L396+M396</f>
        <v>0.17</v>
      </c>
    </row>
    <row r="397" spans="1:14" ht="23.25">
      <c r="A397" s="448"/>
      <c r="B397" s="465"/>
      <c r="C397" s="450"/>
      <c r="D397" s="304" t="s">
        <v>14</v>
      </c>
      <c r="E397" s="310">
        <v>0</v>
      </c>
      <c r="F397" s="161"/>
      <c r="G397" s="161"/>
      <c r="H397" s="310">
        <v>0</v>
      </c>
      <c r="I397" s="310">
        <v>0</v>
      </c>
      <c r="J397" s="460"/>
      <c r="K397" s="384"/>
      <c r="L397" s="387">
        <v>0</v>
      </c>
      <c r="M397" s="387">
        <v>0</v>
      </c>
      <c r="N397" s="182">
        <f t="shared" si="222"/>
        <v>0</v>
      </c>
    </row>
    <row r="398" spans="1:14" ht="23.25">
      <c r="A398" s="448"/>
      <c r="B398" s="465"/>
      <c r="C398" s="450"/>
      <c r="D398" s="304" t="s">
        <v>6</v>
      </c>
      <c r="E398" s="310">
        <v>0</v>
      </c>
      <c r="F398" s="161"/>
      <c r="G398" s="161"/>
      <c r="H398" s="310">
        <v>0</v>
      </c>
      <c r="I398" s="310">
        <v>0</v>
      </c>
      <c r="J398" s="460"/>
      <c r="K398" s="384"/>
      <c r="L398" s="387">
        <v>0</v>
      </c>
      <c r="M398" s="387">
        <v>0</v>
      </c>
      <c r="N398" s="182">
        <f t="shared" si="222"/>
        <v>0</v>
      </c>
    </row>
    <row r="399" spans="1:14" ht="53.25" customHeight="1">
      <c r="A399" s="448"/>
      <c r="B399" s="465"/>
      <c r="C399" s="450"/>
      <c r="D399" s="304" t="s">
        <v>7</v>
      </c>
      <c r="E399" s="315">
        <v>0.01</v>
      </c>
      <c r="F399" s="161"/>
      <c r="G399" s="161"/>
      <c r="H399" s="315">
        <v>0.01</v>
      </c>
      <c r="I399" s="315">
        <v>0.01</v>
      </c>
      <c r="J399" s="461"/>
      <c r="K399" s="384"/>
      <c r="L399" s="388">
        <v>0.14000000000000001</v>
      </c>
      <c r="M399" s="388">
        <v>0</v>
      </c>
      <c r="N399" s="182">
        <f t="shared" si="222"/>
        <v>0.17</v>
      </c>
    </row>
    <row r="400" spans="1:14" ht="22.5">
      <c r="A400" s="448"/>
      <c r="B400" s="471" t="s">
        <v>152</v>
      </c>
      <c r="C400" s="450"/>
      <c r="D400" s="303" t="s">
        <v>13</v>
      </c>
      <c r="E400" s="34">
        <f t="shared" ref="E400:I400" si="229">SUM(E401:E403)</f>
        <v>0.14000000000000001</v>
      </c>
      <c r="F400" s="34">
        <f t="shared" si="229"/>
        <v>0</v>
      </c>
      <c r="G400" s="34">
        <f t="shared" si="229"/>
        <v>0</v>
      </c>
      <c r="H400" s="34">
        <f t="shared" si="229"/>
        <v>0.14000000000000001</v>
      </c>
      <c r="I400" s="34">
        <f t="shared" si="229"/>
        <v>0.14000000000000001</v>
      </c>
      <c r="J400" s="480"/>
      <c r="K400" s="322">
        <f t="shared" ref="K400:M400" si="230">SUM(K401:K403)</f>
        <v>0.05</v>
      </c>
      <c r="L400" s="322">
        <f t="shared" si="230"/>
        <v>0.14000000000000001</v>
      </c>
      <c r="M400" s="322">
        <f t="shared" si="230"/>
        <v>0.52</v>
      </c>
      <c r="N400" s="39">
        <f>E400+H400+I400+K400+L400+M400</f>
        <v>1.1300000000000001</v>
      </c>
    </row>
    <row r="401" spans="1:14" ht="23.25">
      <c r="A401" s="448"/>
      <c r="B401" s="472"/>
      <c r="C401" s="450"/>
      <c r="D401" s="304" t="s">
        <v>14</v>
      </c>
      <c r="E401" s="310">
        <v>0</v>
      </c>
      <c r="F401" s="161"/>
      <c r="G401" s="161"/>
      <c r="H401" s="310">
        <v>0</v>
      </c>
      <c r="I401" s="310">
        <v>0</v>
      </c>
      <c r="J401" s="460"/>
      <c r="K401" s="387">
        <v>0</v>
      </c>
      <c r="L401" s="387">
        <v>0</v>
      </c>
      <c r="M401" s="387">
        <v>0</v>
      </c>
      <c r="N401" s="182">
        <f t="shared" si="222"/>
        <v>0</v>
      </c>
    </row>
    <row r="402" spans="1:14" ht="23.25">
      <c r="A402" s="448"/>
      <c r="B402" s="472"/>
      <c r="C402" s="450"/>
      <c r="D402" s="304" t="s">
        <v>6</v>
      </c>
      <c r="E402" s="310">
        <v>0</v>
      </c>
      <c r="F402" s="161"/>
      <c r="G402" s="161"/>
      <c r="H402" s="310">
        <v>0</v>
      </c>
      <c r="I402" s="310">
        <v>0</v>
      </c>
      <c r="J402" s="460"/>
      <c r="K402" s="387">
        <v>0</v>
      </c>
      <c r="L402" s="387">
        <v>0</v>
      </c>
      <c r="M402" s="387">
        <v>0</v>
      </c>
      <c r="N402" s="182">
        <f t="shared" si="222"/>
        <v>0</v>
      </c>
    </row>
    <row r="403" spans="1:14" ht="23.25">
      <c r="A403" s="448"/>
      <c r="B403" s="473"/>
      <c r="C403" s="450"/>
      <c r="D403" s="304" t="s">
        <v>7</v>
      </c>
      <c r="E403" s="315">
        <v>0.14000000000000001</v>
      </c>
      <c r="F403" s="161"/>
      <c r="G403" s="161"/>
      <c r="H403" s="315">
        <v>0.14000000000000001</v>
      </c>
      <c r="I403" s="315">
        <v>0.14000000000000001</v>
      </c>
      <c r="J403" s="461"/>
      <c r="K403" s="388">
        <v>0.05</v>
      </c>
      <c r="L403" s="388">
        <v>0.14000000000000001</v>
      </c>
      <c r="M403" s="388">
        <v>0.52</v>
      </c>
      <c r="N403" s="182">
        <f t="shared" si="222"/>
        <v>1.1300000000000001</v>
      </c>
    </row>
    <row r="404" spans="1:14" ht="22.5">
      <c r="A404" s="448"/>
      <c r="B404" s="471" t="s">
        <v>153</v>
      </c>
      <c r="C404" s="450"/>
      <c r="D404" s="303" t="s">
        <v>13</v>
      </c>
      <c r="E404" s="34">
        <f t="shared" ref="E404:I404" si="231">SUM(E405:E407)</f>
        <v>0</v>
      </c>
      <c r="F404" s="34">
        <f t="shared" si="231"/>
        <v>0</v>
      </c>
      <c r="G404" s="34">
        <f t="shared" si="231"/>
        <v>0</v>
      </c>
      <c r="H404" s="34">
        <f t="shared" si="231"/>
        <v>0</v>
      </c>
      <c r="I404" s="34">
        <f t="shared" si="231"/>
        <v>0</v>
      </c>
      <c r="J404" s="480"/>
      <c r="K404" s="322">
        <f t="shared" ref="K404:M404" si="232">SUM(K405:K407)</f>
        <v>0</v>
      </c>
      <c r="L404" s="322">
        <f t="shared" si="232"/>
        <v>0.03</v>
      </c>
      <c r="M404" s="322">
        <f t="shared" si="232"/>
        <v>0.02</v>
      </c>
      <c r="N404" s="39">
        <f>E404+H404+I404+K404+L404+M404</f>
        <v>0.05</v>
      </c>
    </row>
    <row r="405" spans="1:14" ht="23.25">
      <c r="A405" s="448"/>
      <c r="B405" s="472"/>
      <c r="C405" s="450"/>
      <c r="D405" s="304" t="s">
        <v>14</v>
      </c>
      <c r="E405" s="161"/>
      <c r="F405" s="161"/>
      <c r="G405" s="161"/>
      <c r="H405" s="161"/>
      <c r="I405" s="161"/>
      <c r="J405" s="460"/>
      <c r="K405" s="387">
        <v>0</v>
      </c>
      <c r="L405" s="387">
        <v>0</v>
      </c>
      <c r="M405" s="387">
        <v>0</v>
      </c>
      <c r="N405" s="182">
        <f t="shared" si="222"/>
        <v>0</v>
      </c>
    </row>
    <row r="406" spans="1:14" ht="23.25">
      <c r="A406" s="448"/>
      <c r="B406" s="472"/>
      <c r="C406" s="450"/>
      <c r="D406" s="304" t="s">
        <v>6</v>
      </c>
      <c r="E406" s="161"/>
      <c r="F406" s="161"/>
      <c r="G406" s="161"/>
      <c r="H406" s="161"/>
      <c r="I406" s="161"/>
      <c r="J406" s="460"/>
      <c r="K406" s="387">
        <v>0</v>
      </c>
      <c r="L406" s="387">
        <v>0</v>
      </c>
      <c r="M406" s="387">
        <v>0</v>
      </c>
      <c r="N406" s="182">
        <f t="shared" si="222"/>
        <v>0</v>
      </c>
    </row>
    <row r="407" spans="1:14" ht="23.25">
      <c r="A407" s="448"/>
      <c r="B407" s="473"/>
      <c r="C407" s="450"/>
      <c r="D407" s="304" t="s">
        <v>7</v>
      </c>
      <c r="E407" s="161"/>
      <c r="F407" s="161"/>
      <c r="G407" s="161"/>
      <c r="H407" s="161"/>
      <c r="I407" s="161"/>
      <c r="J407" s="461"/>
      <c r="K407" s="388">
        <v>0</v>
      </c>
      <c r="L407" s="388">
        <v>0.03</v>
      </c>
      <c r="M407" s="423">
        <v>0.02</v>
      </c>
      <c r="N407" s="182">
        <f t="shared" si="222"/>
        <v>0.05</v>
      </c>
    </row>
    <row r="408" spans="1:14" ht="22.5">
      <c r="A408" s="448"/>
      <c r="B408" s="471" t="s">
        <v>154</v>
      </c>
      <c r="C408" s="450"/>
      <c r="D408" s="303" t="s">
        <v>13</v>
      </c>
      <c r="E408" s="34">
        <f t="shared" ref="E408:I408" si="233">SUM(E409:E411)</f>
        <v>0.2</v>
      </c>
      <c r="F408" s="34">
        <f t="shared" si="233"/>
        <v>0</v>
      </c>
      <c r="G408" s="34">
        <f t="shared" si="233"/>
        <v>0</v>
      </c>
      <c r="H408" s="34">
        <f t="shared" si="233"/>
        <v>0.2</v>
      </c>
      <c r="I408" s="34">
        <f t="shared" si="233"/>
        <v>0.2</v>
      </c>
      <c r="J408" s="480">
        <f>-------------J18</f>
        <v>0</v>
      </c>
      <c r="K408" s="322">
        <f t="shared" ref="K408:M408" si="234">SUM(K409:K411)</f>
        <v>0</v>
      </c>
      <c r="L408" s="322">
        <f t="shared" si="234"/>
        <v>0.2</v>
      </c>
      <c r="M408" s="322">
        <f t="shared" si="234"/>
        <v>0.02</v>
      </c>
      <c r="N408" s="39">
        <f>E408+H408+I408+K408+L408+M408</f>
        <v>0.82000000000000006</v>
      </c>
    </row>
    <row r="409" spans="1:14" ht="23.25">
      <c r="A409" s="448"/>
      <c r="B409" s="472"/>
      <c r="C409" s="450"/>
      <c r="D409" s="304" t="s">
        <v>14</v>
      </c>
      <c r="E409" s="310">
        <v>0</v>
      </c>
      <c r="F409" s="161"/>
      <c r="G409" s="161"/>
      <c r="H409" s="310">
        <v>0</v>
      </c>
      <c r="I409" s="310">
        <v>0</v>
      </c>
      <c r="J409" s="460"/>
      <c r="K409" s="387">
        <v>0</v>
      </c>
      <c r="L409" s="387">
        <v>0</v>
      </c>
      <c r="M409" s="387">
        <v>0</v>
      </c>
      <c r="N409" s="182">
        <f t="shared" si="222"/>
        <v>0</v>
      </c>
    </row>
    <row r="410" spans="1:14" ht="23.25">
      <c r="A410" s="448"/>
      <c r="B410" s="472"/>
      <c r="C410" s="450"/>
      <c r="D410" s="304" t="s">
        <v>6</v>
      </c>
      <c r="E410" s="310">
        <v>0</v>
      </c>
      <c r="F410" s="161"/>
      <c r="G410" s="161"/>
      <c r="H410" s="310">
        <v>0</v>
      </c>
      <c r="I410" s="310">
        <v>0</v>
      </c>
      <c r="J410" s="460"/>
      <c r="K410" s="387">
        <v>0</v>
      </c>
      <c r="L410" s="387">
        <v>0</v>
      </c>
      <c r="M410" s="387">
        <v>0</v>
      </c>
      <c r="N410" s="182">
        <f t="shared" si="222"/>
        <v>0</v>
      </c>
    </row>
    <row r="411" spans="1:14" ht="23.25">
      <c r="A411" s="448"/>
      <c r="B411" s="473"/>
      <c r="C411" s="450"/>
      <c r="D411" s="304" t="s">
        <v>7</v>
      </c>
      <c r="E411" s="315">
        <v>0.2</v>
      </c>
      <c r="F411" s="161"/>
      <c r="G411" s="161"/>
      <c r="H411" s="315">
        <v>0.2</v>
      </c>
      <c r="I411" s="315">
        <v>0.2</v>
      </c>
      <c r="J411" s="461"/>
      <c r="K411" s="388">
        <v>0</v>
      </c>
      <c r="L411" s="388">
        <v>0.2</v>
      </c>
      <c r="M411" s="336">
        <v>0.02</v>
      </c>
      <c r="N411" s="182">
        <f t="shared" si="222"/>
        <v>0.82000000000000006</v>
      </c>
    </row>
    <row r="412" spans="1:14" ht="31.5" customHeight="1">
      <c r="A412" s="562" t="s">
        <v>97</v>
      </c>
      <c r="B412" s="471" t="s">
        <v>155</v>
      </c>
      <c r="C412" s="477"/>
      <c r="D412" s="303" t="s">
        <v>13</v>
      </c>
      <c r="E412" s="34">
        <f t="shared" ref="E412:I412" si="235">SUM(E413:E415)</f>
        <v>0</v>
      </c>
      <c r="F412" s="34">
        <f t="shared" si="235"/>
        <v>0</v>
      </c>
      <c r="G412" s="34">
        <f t="shared" si="235"/>
        <v>0</v>
      </c>
      <c r="H412" s="34">
        <f t="shared" si="235"/>
        <v>0</v>
      </c>
      <c r="I412" s="34">
        <f t="shared" si="235"/>
        <v>0</v>
      </c>
      <c r="J412" s="480"/>
      <c r="K412" s="322">
        <f t="shared" ref="K412:M412" si="236">SUM(K413:K415)</f>
        <v>0</v>
      </c>
      <c r="L412" s="322">
        <f t="shared" si="236"/>
        <v>0</v>
      </c>
      <c r="M412" s="322">
        <f t="shared" si="236"/>
        <v>0</v>
      </c>
      <c r="N412" s="39">
        <f>E412+H412+I412+K412+L412+M412</f>
        <v>0</v>
      </c>
    </row>
    <row r="413" spans="1:14" ht="23.25">
      <c r="A413" s="560"/>
      <c r="B413" s="472"/>
      <c r="C413" s="478"/>
      <c r="D413" s="304" t="s">
        <v>14</v>
      </c>
      <c r="E413" s="161"/>
      <c r="F413" s="161"/>
      <c r="G413" s="161"/>
      <c r="H413" s="161"/>
      <c r="I413" s="161"/>
      <c r="J413" s="460"/>
      <c r="K413" s="387">
        <v>0</v>
      </c>
      <c r="L413" s="387">
        <v>0</v>
      </c>
      <c r="M413" s="387">
        <v>0</v>
      </c>
      <c r="N413" s="182">
        <f t="shared" ref="N413:N415" si="237">E413+H413+I413+K413+L413+M413</f>
        <v>0</v>
      </c>
    </row>
    <row r="414" spans="1:14" ht="23.25">
      <c r="A414" s="560"/>
      <c r="B414" s="472"/>
      <c r="C414" s="478"/>
      <c r="D414" s="304" t="s">
        <v>6</v>
      </c>
      <c r="E414" s="161"/>
      <c r="F414" s="161"/>
      <c r="G414" s="161"/>
      <c r="H414" s="161"/>
      <c r="I414" s="161"/>
      <c r="J414" s="460"/>
      <c r="K414" s="387">
        <v>0</v>
      </c>
      <c r="L414" s="387">
        <v>0</v>
      </c>
      <c r="M414" s="387">
        <v>0</v>
      </c>
      <c r="N414" s="182">
        <f t="shared" si="237"/>
        <v>0</v>
      </c>
    </row>
    <row r="415" spans="1:14" ht="23.25">
      <c r="A415" s="561"/>
      <c r="B415" s="473"/>
      <c r="C415" s="479"/>
      <c r="D415" s="304" t="s">
        <v>7</v>
      </c>
      <c r="E415" s="161"/>
      <c r="F415" s="161"/>
      <c r="G415" s="161"/>
      <c r="H415" s="161"/>
      <c r="I415" s="161"/>
      <c r="J415" s="461"/>
      <c r="K415" s="388">
        <v>0</v>
      </c>
      <c r="L415" s="388">
        <v>0</v>
      </c>
      <c r="M415" s="388">
        <v>0</v>
      </c>
      <c r="N415" s="182">
        <f t="shared" si="237"/>
        <v>0</v>
      </c>
    </row>
    <row r="416" spans="1:14" ht="22.5">
      <c r="A416" s="424" t="s">
        <v>38</v>
      </c>
      <c r="B416" s="466" t="s">
        <v>157</v>
      </c>
      <c r="C416" s="425"/>
      <c r="D416" s="329" t="s">
        <v>13</v>
      </c>
      <c r="E416" s="330">
        <f t="shared" ref="E416:I416" si="238">SUM(E417:E419)</f>
        <v>0.95</v>
      </c>
      <c r="F416" s="330">
        <f t="shared" si="238"/>
        <v>0</v>
      </c>
      <c r="G416" s="330">
        <f t="shared" si="238"/>
        <v>0</v>
      </c>
      <c r="H416" s="330">
        <f t="shared" si="238"/>
        <v>0.95</v>
      </c>
      <c r="I416" s="330">
        <f t="shared" si="238"/>
        <v>0.95</v>
      </c>
      <c r="J416" s="426"/>
      <c r="K416" s="390">
        <f t="shared" ref="K416:M416" si="239">SUM(K417:K419)</f>
        <v>0.25</v>
      </c>
      <c r="L416" s="390">
        <f t="shared" si="239"/>
        <v>1.06</v>
      </c>
      <c r="M416" s="390">
        <f t="shared" si="239"/>
        <v>0.8600000000000001</v>
      </c>
      <c r="N416" s="333">
        <f>E416+H416+I416+K416+L416+M416</f>
        <v>5.0200000000000005</v>
      </c>
    </row>
    <row r="417" spans="1:14" ht="23.25">
      <c r="A417" s="424"/>
      <c r="B417" s="466"/>
      <c r="C417" s="425"/>
      <c r="D417" s="331" t="s">
        <v>14</v>
      </c>
      <c r="E417" s="168">
        <f t="shared" ref="E417:F418" si="240">E385+E389+E393+E397+E401+E405+E409+E413</f>
        <v>0</v>
      </c>
      <c r="F417" s="168">
        <f t="shared" si="240"/>
        <v>0</v>
      </c>
      <c r="G417" s="168">
        <f t="shared" ref="G417:I417" si="241">G385+G389+G393+G397+G401+G405+G409+G413</f>
        <v>0</v>
      </c>
      <c r="H417" s="168">
        <f t="shared" si="241"/>
        <v>0</v>
      </c>
      <c r="I417" s="168">
        <f t="shared" si="241"/>
        <v>0</v>
      </c>
      <c r="J417" s="425"/>
      <c r="K417" s="392">
        <f t="shared" ref="K417:M417" si="242">K385+K389+K393+K397+K401+K405+K409+K413</f>
        <v>0</v>
      </c>
      <c r="L417" s="392">
        <f t="shared" si="242"/>
        <v>0</v>
      </c>
      <c r="M417" s="392">
        <f t="shared" si="242"/>
        <v>0</v>
      </c>
      <c r="N417" s="334">
        <f t="shared" ref="N417:N419" si="243">E417+H417+I417+K417+L417+M417</f>
        <v>0</v>
      </c>
    </row>
    <row r="418" spans="1:14" ht="23.25">
      <c r="A418" s="424"/>
      <c r="B418" s="467"/>
      <c r="C418" s="425"/>
      <c r="D418" s="331" t="s">
        <v>6</v>
      </c>
      <c r="E418" s="168">
        <f t="shared" si="240"/>
        <v>0</v>
      </c>
      <c r="F418" s="168">
        <f t="shared" si="240"/>
        <v>0</v>
      </c>
      <c r="G418" s="168">
        <f t="shared" ref="G418:I418" si="244">G386+G390+G394+G398+G402+G406+G410+G414</f>
        <v>0</v>
      </c>
      <c r="H418" s="168">
        <f t="shared" si="244"/>
        <v>0</v>
      </c>
      <c r="I418" s="168">
        <f t="shared" si="244"/>
        <v>0</v>
      </c>
      <c r="J418" s="425"/>
      <c r="K418" s="392">
        <f t="shared" ref="K418:M418" si="245">K386+K390+K394+K398+K402+K406+K410+K414</f>
        <v>0</v>
      </c>
      <c r="L418" s="392">
        <f t="shared" si="245"/>
        <v>0</v>
      </c>
      <c r="M418" s="392">
        <f t="shared" si="245"/>
        <v>0</v>
      </c>
      <c r="N418" s="334">
        <f t="shared" si="243"/>
        <v>0</v>
      </c>
    </row>
    <row r="419" spans="1:14" ht="23.25">
      <c r="A419" s="424"/>
      <c r="B419" s="467"/>
      <c r="C419" s="425"/>
      <c r="D419" s="331" t="s">
        <v>7</v>
      </c>
      <c r="E419" s="168">
        <f>E387+E391+E395+E399+E403+E407+E411+E415</f>
        <v>0.95</v>
      </c>
      <c r="F419" s="168">
        <f>F387+F391+F395+F399+F403+F407+F411+F415</f>
        <v>0</v>
      </c>
      <c r="G419" s="168">
        <f>G387+G391+G395+G399+G403+G407+G411+G415</f>
        <v>0</v>
      </c>
      <c r="H419" s="168">
        <f>H387+H391+H395+H399+H403+H407+H411+H415</f>
        <v>0.95</v>
      </c>
      <c r="I419" s="168">
        <f>I387+I391+I395+I399+I403+I407+I411+I415</f>
        <v>0.95</v>
      </c>
      <c r="J419" s="425"/>
      <c r="K419" s="392">
        <f>K387+K391+K395+K399+K403+K407+K411+K415</f>
        <v>0.25</v>
      </c>
      <c r="L419" s="392">
        <f>L387+L391+L395+L399+L403+L407+L411+L415</f>
        <v>1.06</v>
      </c>
      <c r="M419" s="392">
        <f>M387+M391+M395+M399+M403+M407+M411+M415</f>
        <v>0.8600000000000001</v>
      </c>
      <c r="N419" s="334">
        <f t="shared" si="243"/>
        <v>5.0200000000000005</v>
      </c>
    </row>
    <row r="420" spans="1:14">
      <c r="A420" s="328">
        <v>5</v>
      </c>
      <c r="B420" s="630" t="s">
        <v>164</v>
      </c>
      <c r="C420" s="631"/>
      <c r="D420" s="631"/>
      <c r="E420" s="631"/>
      <c r="F420" s="631"/>
      <c r="G420" s="631"/>
      <c r="H420" s="631"/>
      <c r="I420" s="631"/>
      <c r="J420" s="631"/>
      <c r="K420" s="631"/>
      <c r="L420" s="631"/>
      <c r="M420" s="631"/>
      <c r="N420" s="632"/>
    </row>
    <row r="421" spans="1:14" ht="22.5">
      <c r="A421" s="619" t="s">
        <v>160</v>
      </c>
      <c r="B421" s="468" t="s">
        <v>161</v>
      </c>
      <c r="C421" s="622">
        <v>2020</v>
      </c>
      <c r="D421" s="323" t="s">
        <v>13</v>
      </c>
      <c r="E421" s="34">
        <f t="shared" ref="E421:I421" si="246">SUM(E422:E424)</f>
        <v>0</v>
      </c>
      <c r="F421" s="34">
        <f t="shared" si="246"/>
        <v>0</v>
      </c>
      <c r="G421" s="34">
        <f t="shared" si="246"/>
        <v>0</v>
      </c>
      <c r="H421" s="34">
        <f t="shared" si="246"/>
        <v>0</v>
      </c>
      <c r="I421" s="34">
        <f t="shared" si="246"/>
        <v>0</v>
      </c>
      <c r="J421" s="480"/>
      <c r="K421" s="322">
        <f t="shared" ref="K421:M421" si="247">SUM(K422:K424)</f>
        <v>0</v>
      </c>
      <c r="L421" s="322">
        <f t="shared" si="247"/>
        <v>6.3381639999999999</v>
      </c>
      <c r="M421" s="322">
        <f t="shared" si="247"/>
        <v>0</v>
      </c>
      <c r="N421" s="39">
        <f>E421+H421+I421+K421+L421+M421</f>
        <v>6.3381639999999999</v>
      </c>
    </row>
    <row r="422" spans="1:14" ht="23.25">
      <c r="A422" s="620"/>
      <c r="B422" s="469"/>
      <c r="C422" s="623"/>
      <c r="D422" s="452" t="s">
        <v>14</v>
      </c>
      <c r="E422" s="324">
        <v>0</v>
      </c>
      <c r="F422" s="321"/>
      <c r="G422" s="324"/>
      <c r="H422" s="324">
        <v>0</v>
      </c>
      <c r="I422" s="324">
        <v>0</v>
      </c>
      <c r="J422" s="589"/>
      <c r="K422" s="335">
        <v>0</v>
      </c>
      <c r="L422" s="335">
        <v>0</v>
      </c>
      <c r="M422" s="335">
        <v>0</v>
      </c>
      <c r="N422" s="182">
        <f t="shared" ref="N422:N424" si="248">E422+H422+I422+K422+L422+M422</f>
        <v>0</v>
      </c>
    </row>
    <row r="423" spans="1:14" ht="23.25">
      <c r="A423" s="620"/>
      <c r="B423" s="469"/>
      <c r="C423" s="623"/>
      <c r="D423" s="452" t="s">
        <v>6</v>
      </c>
      <c r="E423" s="324">
        <v>0</v>
      </c>
      <c r="F423" s="324"/>
      <c r="G423" s="324"/>
      <c r="H423" s="324">
        <v>0</v>
      </c>
      <c r="I423" s="324">
        <v>0</v>
      </c>
      <c r="J423" s="589"/>
      <c r="K423" s="335">
        <v>0</v>
      </c>
      <c r="L423" s="335">
        <v>6.1479999999999997</v>
      </c>
      <c r="M423" s="335">
        <v>0</v>
      </c>
      <c r="N423" s="182">
        <f t="shared" si="248"/>
        <v>6.1479999999999997</v>
      </c>
    </row>
    <row r="424" spans="1:14" ht="23.25">
      <c r="A424" s="621"/>
      <c r="B424" s="470"/>
      <c r="C424" s="624"/>
      <c r="D424" s="325" t="s">
        <v>7</v>
      </c>
      <c r="E424" s="324">
        <v>0</v>
      </c>
      <c r="F424" s="326"/>
      <c r="G424" s="326"/>
      <c r="H424" s="324">
        <v>0</v>
      </c>
      <c r="I424" s="324">
        <v>0</v>
      </c>
      <c r="J424" s="590"/>
      <c r="K424" s="335">
        <v>0</v>
      </c>
      <c r="L424" s="335">
        <v>0.190164</v>
      </c>
      <c r="M424" s="335">
        <v>0</v>
      </c>
      <c r="N424" s="327">
        <f t="shared" si="248"/>
        <v>0.190164</v>
      </c>
    </row>
    <row r="425" spans="1:14" ht="22.5">
      <c r="A425" s="619" t="s">
        <v>162</v>
      </c>
      <c r="B425" s="468" t="s">
        <v>163</v>
      </c>
      <c r="C425" s="622">
        <v>2020</v>
      </c>
      <c r="D425" s="323" t="s">
        <v>13</v>
      </c>
      <c r="E425" s="34">
        <f t="shared" ref="E425:I425" si="249">SUM(E426:E428)</f>
        <v>0</v>
      </c>
      <c r="F425" s="34">
        <f t="shared" si="249"/>
        <v>0</v>
      </c>
      <c r="G425" s="34">
        <f t="shared" si="249"/>
        <v>0</v>
      </c>
      <c r="H425" s="34">
        <f t="shared" si="249"/>
        <v>0</v>
      </c>
      <c r="I425" s="34">
        <f t="shared" si="249"/>
        <v>0</v>
      </c>
      <c r="J425" s="480"/>
      <c r="K425" s="322">
        <f t="shared" ref="K425:M425" si="250">SUM(K426:K428)</f>
        <v>0</v>
      </c>
      <c r="L425" s="322">
        <f t="shared" si="250"/>
        <v>15.468400000000001</v>
      </c>
      <c r="M425" s="322">
        <f t="shared" si="250"/>
        <v>0</v>
      </c>
      <c r="N425" s="39">
        <f>E425+H425+I425+K425+L425+M425</f>
        <v>15.468400000000001</v>
      </c>
    </row>
    <row r="426" spans="1:14" ht="23.25">
      <c r="A426" s="620"/>
      <c r="B426" s="469"/>
      <c r="C426" s="623"/>
      <c r="D426" s="452" t="s">
        <v>14</v>
      </c>
      <c r="E426" s="321">
        <v>0</v>
      </c>
      <c r="F426" s="321"/>
      <c r="G426" s="324"/>
      <c r="H426" s="324">
        <v>0</v>
      </c>
      <c r="I426" s="324">
        <v>0</v>
      </c>
      <c r="J426" s="589"/>
      <c r="K426" s="335">
        <v>0</v>
      </c>
      <c r="L426" s="335">
        <v>0</v>
      </c>
      <c r="M426" s="335">
        <v>0</v>
      </c>
      <c r="N426" s="182">
        <f t="shared" ref="N426:N428" si="251">E426+H426+I426+K426+L426+M426</f>
        <v>0</v>
      </c>
    </row>
    <row r="427" spans="1:14" ht="23.25">
      <c r="A427" s="620"/>
      <c r="B427" s="469"/>
      <c r="C427" s="623"/>
      <c r="D427" s="452" t="s">
        <v>6</v>
      </c>
      <c r="E427" s="321">
        <v>0</v>
      </c>
      <c r="F427" s="321"/>
      <c r="G427" s="321"/>
      <c r="H427" s="324">
        <v>0</v>
      </c>
      <c r="I427" s="324">
        <v>0</v>
      </c>
      <c r="J427" s="589"/>
      <c r="K427" s="336">
        <v>0</v>
      </c>
      <c r="L427" s="336">
        <v>15.005000000000001</v>
      </c>
      <c r="M427" s="335">
        <v>0</v>
      </c>
      <c r="N427" s="182">
        <f t="shared" si="251"/>
        <v>15.005000000000001</v>
      </c>
    </row>
    <row r="428" spans="1:14" ht="24" thickBot="1">
      <c r="A428" s="621"/>
      <c r="B428" s="470"/>
      <c r="C428" s="624"/>
      <c r="D428" s="325" t="s">
        <v>7</v>
      </c>
      <c r="E428" s="321">
        <v>0</v>
      </c>
      <c r="F428" s="321"/>
      <c r="G428" s="326"/>
      <c r="H428" s="326">
        <v>0</v>
      </c>
      <c r="I428" s="326">
        <v>0</v>
      </c>
      <c r="J428" s="590"/>
      <c r="K428" s="335">
        <v>0</v>
      </c>
      <c r="L428" s="335">
        <v>0.46339999999999998</v>
      </c>
      <c r="M428" s="335">
        <v>0</v>
      </c>
      <c r="N428" s="327">
        <f t="shared" si="251"/>
        <v>0.46339999999999998</v>
      </c>
    </row>
    <row r="429" spans="1:14" ht="27.75" thickBot="1">
      <c r="A429" s="29"/>
      <c r="B429" s="30"/>
      <c r="C429" s="30"/>
      <c r="D429" s="30"/>
      <c r="E429" s="50" t="s">
        <v>47</v>
      </c>
      <c r="F429" s="49" t="s">
        <v>48</v>
      </c>
      <c r="G429" s="51"/>
      <c r="H429" s="30"/>
      <c r="I429" s="30"/>
      <c r="J429" s="30"/>
      <c r="K429" s="30"/>
      <c r="L429" s="30"/>
      <c r="M429" s="30"/>
      <c r="N429" s="31"/>
    </row>
    <row r="430" spans="1:14" ht="21" thickBot="1">
      <c r="A430" s="490" t="s">
        <v>121</v>
      </c>
      <c r="B430" s="491"/>
      <c r="C430" s="491"/>
      <c r="D430" s="491"/>
      <c r="E430" s="491"/>
      <c r="F430" s="491"/>
      <c r="G430" s="491"/>
      <c r="H430" s="491"/>
      <c r="I430" s="491"/>
      <c r="J430" s="491"/>
      <c r="K430" s="491"/>
      <c r="L430" s="491"/>
      <c r="M430" s="491"/>
      <c r="N430" s="492"/>
    </row>
    <row r="431" spans="1:14" thickBot="1">
      <c r="A431" s="5"/>
      <c r="B431" s="6" t="s">
        <v>10</v>
      </c>
      <c r="C431" s="543" t="s">
        <v>11</v>
      </c>
      <c r="D431" s="544"/>
      <c r="E431" s="544"/>
      <c r="F431" s="544"/>
      <c r="G431" s="544"/>
      <c r="H431" s="544"/>
      <c r="I431" s="544"/>
      <c r="J431" s="545"/>
      <c r="K431" s="546"/>
      <c r="L431" s="547"/>
      <c r="M431" s="547"/>
      <c r="N431" s="548"/>
    </row>
    <row r="432" spans="1:14" ht="22.5">
      <c r="A432" s="496" t="s">
        <v>12</v>
      </c>
      <c r="B432" s="628" t="s">
        <v>122</v>
      </c>
      <c r="C432" s="481"/>
      <c r="D432" s="303" t="s">
        <v>13</v>
      </c>
      <c r="E432" s="34">
        <f t="shared" ref="E432:I432" si="252">SUM(E433:E435)</f>
        <v>0.5</v>
      </c>
      <c r="F432" s="34">
        <f t="shared" si="252"/>
        <v>0</v>
      </c>
      <c r="G432" s="34">
        <f t="shared" si="252"/>
        <v>0</v>
      </c>
      <c r="H432" s="34">
        <f t="shared" si="252"/>
        <v>0.5</v>
      </c>
      <c r="I432" s="34">
        <f t="shared" si="252"/>
        <v>0.5</v>
      </c>
      <c r="J432" s="480"/>
      <c r="K432" s="322">
        <f t="shared" ref="K432:M432" si="253">SUM(K433:K435)</f>
        <v>0.9</v>
      </c>
      <c r="L432" s="322">
        <f t="shared" si="253"/>
        <v>0.5</v>
      </c>
      <c r="M432" s="322">
        <f t="shared" si="253"/>
        <v>0.5</v>
      </c>
      <c r="N432" s="39">
        <f>E432+H432+I432+K432+L432+M432</f>
        <v>3.4</v>
      </c>
    </row>
    <row r="433" spans="1:14" ht="23.25">
      <c r="A433" s="497"/>
      <c r="B433" s="472"/>
      <c r="C433" s="482"/>
      <c r="D433" s="304" t="s">
        <v>14</v>
      </c>
      <c r="E433" s="310">
        <v>0</v>
      </c>
      <c r="F433" s="161"/>
      <c r="G433" s="161"/>
      <c r="H433" s="310">
        <v>0</v>
      </c>
      <c r="I433" s="310">
        <v>0</v>
      </c>
      <c r="J433" s="589"/>
      <c r="K433" s="387">
        <v>0</v>
      </c>
      <c r="L433" s="387">
        <v>0</v>
      </c>
      <c r="M433" s="387">
        <v>0</v>
      </c>
      <c r="N433" s="182">
        <f>E433+H433+I433+K433+L433+M433</f>
        <v>0</v>
      </c>
    </row>
    <row r="434" spans="1:14" ht="23.25">
      <c r="A434" s="497"/>
      <c r="B434" s="472"/>
      <c r="C434" s="482"/>
      <c r="D434" s="304" t="s">
        <v>6</v>
      </c>
      <c r="E434" s="311">
        <v>0.5</v>
      </c>
      <c r="F434" s="161"/>
      <c r="G434" s="161"/>
      <c r="H434" s="311">
        <v>0.5</v>
      </c>
      <c r="I434" s="311">
        <v>0.5</v>
      </c>
      <c r="J434" s="589"/>
      <c r="K434" s="300">
        <v>0.9</v>
      </c>
      <c r="L434" s="300">
        <v>0.5</v>
      </c>
      <c r="M434" s="427">
        <v>0.5</v>
      </c>
      <c r="N434" s="182">
        <f t="shared" ref="N434:N435" si="254">E434+H434+I434+K434+L434+M434</f>
        <v>3.4</v>
      </c>
    </row>
    <row r="435" spans="1:14" ht="31.5" customHeight="1" thickBot="1">
      <c r="A435" s="498"/>
      <c r="B435" s="629"/>
      <c r="C435" s="483"/>
      <c r="D435" s="304" t="s">
        <v>7</v>
      </c>
      <c r="E435" s="312">
        <v>0</v>
      </c>
      <c r="F435" s="161"/>
      <c r="G435" s="161"/>
      <c r="H435" s="312">
        <v>0</v>
      </c>
      <c r="I435" s="312">
        <v>0</v>
      </c>
      <c r="J435" s="590"/>
      <c r="K435" s="428">
        <v>0</v>
      </c>
      <c r="L435" s="429">
        <v>0</v>
      </c>
      <c r="M435" s="387">
        <v>0</v>
      </c>
      <c r="N435" s="182">
        <f t="shared" si="254"/>
        <v>0</v>
      </c>
    </row>
    <row r="436" spans="1:14" ht="22.5">
      <c r="A436" s="440"/>
      <c r="B436" s="628" t="s">
        <v>123</v>
      </c>
      <c r="C436" s="443"/>
      <c r="D436" s="303" t="s">
        <v>13</v>
      </c>
      <c r="E436" s="34">
        <f t="shared" ref="E436:I436" si="255">SUM(E437:E439)</f>
        <v>0.02</v>
      </c>
      <c r="F436" s="34">
        <f t="shared" si="255"/>
        <v>0</v>
      </c>
      <c r="G436" s="34">
        <f t="shared" si="255"/>
        <v>0</v>
      </c>
      <c r="H436" s="34">
        <f t="shared" si="255"/>
        <v>0.02</v>
      </c>
      <c r="I436" s="34">
        <f t="shared" si="255"/>
        <v>0.02</v>
      </c>
      <c r="J436" s="480"/>
      <c r="K436" s="322">
        <f t="shared" ref="K436:M436" si="256">SUM(K437:K439)</f>
        <v>0.02</v>
      </c>
      <c r="L436" s="322">
        <f t="shared" si="256"/>
        <v>0.02</v>
      </c>
      <c r="M436" s="322">
        <f t="shared" si="256"/>
        <v>0.02</v>
      </c>
      <c r="N436" s="39">
        <f>E436+H436+I436+K436+L436+M436</f>
        <v>0.12000000000000001</v>
      </c>
    </row>
    <row r="437" spans="1:14" ht="23.25">
      <c r="A437" s="440"/>
      <c r="B437" s="472"/>
      <c r="C437" s="443"/>
      <c r="D437" s="304" t="s">
        <v>14</v>
      </c>
      <c r="E437" s="305">
        <v>0</v>
      </c>
      <c r="F437" s="161"/>
      <c r="G437" s="161"/>
      <c r="H437" s="305">
        <v>0</v>
      </c>
      <c r="I437" s="305">
        <v>0</v>
      </c>
      <c r="J437" s="589"/>
      <c r="K437" s="387">
        <v>0</v>
      </c>
      <c r="L437" s="387">
        <v>0</v>
      </c>
      <c r="M437" s="387">
        <v>0</v>
      </c>
      <c r="N437" s="182">
        <f>E437+H437+I437+K437+L437+M437</f>
        <v>0</v>
      </c>
    </row>
    <row r="438" spans="1:14" ht="23.25">
      <c r="A438" s="440"/>
      <c r="B438" s="472"/>
      <c r="C438" s="443"/>
      <c r="D438" s="304" t="s">
        <v>6</v>
      </c>
      <c r="E438" s="314">
        <v>0.02</v>
      </c>
      <c r="F438" s="161"/>
      <c r="G438" s="161"/>
      <c r="H438" s="314">
        <v>0.02</v>
      </c>
      <c r="I438" s="314">
        <v>0.02</v>
      </c>
      <c r="J438" s="589"/>
      <c r="K438" s="430">
        <v>0.02</v>
      </c>
      <c r="L438" s="430">
        <v>0.02</v>
      </c>
      <c r="M438" s="431">
        <v>0.02</v>
      </c>
      <c r="N438" s="182">
        <f t="shared" ref="N438:N439" si="257">E438+H438+I438+K438+L438+M438</f>
        <v>0.12000000000000001</v>
      </c>
    </row>
    <row r="439" spans="1:14" ht="24" thickBot="1">
      <c r="A439" s="440"/>
      <c r="B439" s="629"/>
      <c r="C439" s="443"/>
      <c r="D439" s="304" t="s">
        <v>7</v>
      </c>
      <c r="E439" s="306">
        <v>0</v>
      </c>
      <c r="F439" s="161"/>
      <c r="G439" s="161"/>
      <c r="H439" s="306">
        <v>0</v>
      </c>
      <c r="I439" s="306">
        <v>0</v>
      </c>
      <c r="J439" s="590"/>
      <c r="K439" s="388">
        <v>0</v>
      </c>
      <c r="L439" s="428">
        <v>0</v>
      </c>
      <c r="M439" s="388">
        <v>0</v>
      </c>
      <c r="N439" s="182">
        <f t="shared" si="257"/>
        <v>0</v>
      </c>
    </row>
    <row r="440" spans="1:14" ht="22.5">
      <c r="A440" s="440"/>
      <c r="B440" s="628" t="s">
        <v>124</v>
      </c>
      <c r="C440" s="443"/>
      <c r="D440" s="303" t="s">
        <v>13</v>
      </c>
      <c r="E440" s="34">
        <f t="shared" ref="E440:I440" si="258">SUM(E441:E443)</f>
        <v>0.6</v>
      </c>
      <c r="F440" s="34">
        <f t="shared" si="258"/>
        <v>0.1</v>
      </c>
      <c r="G440" s="34">
        <f t="shared" si="258"/>
        <v>0.1</v>
      </c>
      <c r="H440" s="34">
        <f t="shared" si="258"/>
        <v>0.7</v>
      </c>
      <c r="I440" s="34">
        <f t="shared" si="258"/>
        <v>0.8</v>
      </c>
      <c r="J440" s="589" t="s">
        <v>185</v>
      </c>
      <c r="K440" s="322">
        <f t="shared" ref="K440:M440" si="259">SUM(K441:K443)</f>
        <v>0.32</v>
      </c>
      <c r="L440" s="322">
        <f t="shared" si="259"/>
        <v>0.4</v>
      </c>
      <c r="M440" s="322">
        <f t="shared" si="259"/>
        <v>0.5</v>
      </c>
      <c r="N440" s="39">
        <f>E440+H440+I440+K440+L440+M440</f>
        <v>3.3199999999999994</v>
      </c>
    </row>
    <row r="441" spans="1:14" ht="23.25">
      <c r="A441" s="440"/>
      <c r="B441" s="472"/>
      <c r="C441" s="443"/>
      <c r="D441" s="304" t="s">
        <v>14</v>
      </c>
      <c r="E441" s="310">
        <v>0</v>
      </c>
      <c r="F441" s="310">
        <v>0</v>
      </c>
      <c r="G441" s="310">
        <v>0</v>
      </c>
      <c r="H441" s="310">
        <v>0</v>
      </c>
      <c r="I441" s="310">
        <v>0</v>
      </c>
      <c r="J441" s="589"/>
      <c r="K441" s="387">
        <v>0</v>
      </c>
      <c r="L441" s="387">
        <v>0</v>
      </c>
      <c r="M441" s="387">
        <v>0</v>
      </c>
      <c r="N441" s="182">
        <f>E441+H441+I441+K441+L441+M441</f>
        <v>0</v>
      </c>
    </row>
    <row r="442" spans="1:14" ht="23.25">
      <c r="A442" s="440"/>
      <c r="B442" s="472"/>
      <c r="C442" s="443"/>
      <c r="D442" s="304" t="s">
        <v>6</v>
      </c>
      <c r="E442" s="311">
        <v>0.6</v>
      </c>
      <c r="F442" s="161">
        <v>0.1</v>
      </c>
      <c r="G442" s="161">
        <v>0.1</v>
      </c>
      <c r="H442" s="311">
        <v>0.7</v>
      </c>
      <c r="I442" s="311">
        <v>0.8</v>
      </c>
      <c r="J442" s="589"/>
      <c r="K442" s="430">
        <v>0.32</v>
      </c>
      <c r="L442" s="430">
        <v>0.4</v>
      </c>
      <c r="M442" s="430">
        <v>0.5</v>
      </c>
      <c r="N442" s="182">
        <f t="shared" ref="N442:N443" si="260">E442+H442+I442+K442+L442+M442</f>
        <v>3.3199999999999994</v>
      </c>
    </row>
    <row r="443" spans="1:14" ht="24" thickBot="1">
      <c r="A443" s="440"/>
      <c r="B443" s="629"/>
      <c r="C443" s="443"/>
      <c r="D443" s="304" t="s">
        <v>7</v>
      </c>
      <c r="E443" s="313">
        <v>0</v>
      </c>
      <c r="F443" s="310">
        <v>0</v>
      </c>
      <c r="G443" s="310">
        <v>0</v>
      </c>
      <c r="H443" s="315">
        <v>0</v>
      </c>
      <c r="I443" s="315">
        <v>0</v>
      </c>
      <c r="J443" s="633"/>
      <c r="K443" s="388">
        <v>0</v>
      </c>
      <c r="L443" s="428">
        <v>0</v>
      </c>
      <c r="M443" s="428">
        <v>0</v>
      </c>
      <c r="N443" s="182">
        <f t="shared" si="260"/>
        <v>0</v>
      </c>
    </row>
    <row r="444" spans="1:14" ht="22.5">
      <c r="A444" s="440"/>
      <c r="B444" s="628" t="s">
        <v>125</v>
      </c>
      <c r="C444" s="443"/>
      <c r="D444" s="303" t="s">
        <v>13</v>
      </c>
      <c r="E444" s="34">
        <f t="shared" ref="E444:I444" si="261">SUM(E445:E447)</f>
        <v>0.01</v>
      </c>
      <c r="F444" s="34">
        <f t="shared" si="261"/>
        <v>0</v>
      </c>
      <c r="G444" s="34">
        <f t="shared" si="261"/>
        <v>0</v>
      </c>
      <c r="H444" s="34">
        <f t="shared" si="261"/>
        <v>0.01</v>
      </c>
      <c r="I444" s="34">
        <f t="shared" si="261"/>
        <v>0.01</v>
      </c>
      <c r="J444" s="480"/>
      <c r="K444" s="322">
        <f t="shared" ref="K444:M444" si="262">SUM(K445:K447)</f>
        <v>0</v>
      </c>
      <c r="L444" s="322">
        <f t="shared" si="262"/>
        <v>0.01</v>
      </c>
      <c r="M444" s="322">
        <f t="shared" si="262"/>
        <v>0.01</v>
      </c>
      <c r="N444" s="39">
        <f>E444+H444+I444+K444+L444+M444</f>
        <v>0.05</v>
      </c>
    </row>
    <row r="445" spans="1:14" ht="23.25">
      <c r="A445" s="440"/>
      <c r="B445" s="472"/>
      <c r="C445" s="443"/>
      <c r="D445" s="304" t="s">
        <v>14</v>
      </c>
      <c r="E445" s="314">
        <v>0</v>
      </c>
      <c r="F445" s="161"/>
      <c r="G445" s="161"/>
      <c r="H445" s="314">
        <v>0</v>
      </c>
      <c r="I445" s="314">
        <v>0</v>
      </c>
      <c r="J445" s="589"/>
      <c r="K445" s="430">
        <v>0</v>
      </c>
      <c r="L445" s="430">
        <v>0</v>
      </c>
      <c r="M445" s="430">
        <v>0</v>
      </c>
      <c r="N445" s="182">
        <f>E445+H445+I445+K445+L445+M445</f>
        <v>0</v>
      </c>
    </row>
    <row r="446" spans="1:14" ht="23.25">
      <c r="A446" s="440"/>
      <c r="B446" s="472"/>
      <c r="C446" s="443"/>
      <c r="D446" s="304" t="s">
        <v>6</v>
      </c>
      <c r="E446" s="314">
        <v>0</v>
      </c>
      <c r="F446" s="161"/>
      <c r="G446" s="161"/>
      <c r="H446" s="314">
        <v>0</v>
      </c>
      <c r="I446" s="314">
        <v>0</v>
      </c>
      <c r="J446" s="589"/>
      <c r="K446" s="430">
        <v>0</v>
      </c>
      <c r="L446" s="430">
        <v>0</v>
      </c>
      <c r="M446" s="430">
        <v>0</v>
      </c>
      <c r="N446" s="182">
        <f t="shared" ref="N446:N447" si="263">E446+H446+I446+K446+L446+M446</f>
        <v>0</v>
      </c>
    </row>
    <row r="447" spans="1:14" ht="24" thickBot="1">
      <c r="A447" s="440"/>
      <c r="B447" s="629"/>
      <c r="C447" s="443"/>
      <c r="D447" s="304" t="s">
        <v>7</v>
      </c>
      <c r="E447" s="316">
        <v>0.01</v>
      </c>
      <c r="F447" s="161"/>
      <c r="G447" s="161"/>
      <c r="H447" s="316">
        <v>0.01</v>
      </c>
      <c r="I447" s="316">
        <v>0.01</v>
      </c>
      <c r="J447" s="590"/>
      <c r="K447" s="432">
        <v>0</v>
      </c>
      <c r="L447" s="432">
        <v>0.01</v>
      </c>
      <c r="M447" s="432">
        <v>0.01</v>
      </c>
      <c r="N447" s="182">
        <f t="shared" si="263"/>
        <v>0.05</v>
      </c>
    </row>
    <row r="448" spans="1:14" ht="22.5">
      <c r="A448" s="496" t="s">
        <v>12</v>
      </c>
      <c r="B448" s="628" t="s">
        <v>126</v>
      </c>
      <c r="C448" s="481"/>
      <c r="D448" s="303" t="s">
        <v>13</v>
      </c>
      <c r="E448" s="34">
        <f t="shared" ref="E448:I448" si="264">SUM(E449:E451)</f>
        <v>1.4</v>
      </c>
      <c r="F448" s="34">
        <f t="shared" si="264"/>
        <v>0</v>
      </c>
      <c r="G448" s="34">
        <f t="shared" si="264"/>
        <v>0</v>
      </c>
      <c r="H448" s="34">
        <f t="shared" si="264"/>
        <v>1.4</v>
      </c>
      <c r="I448" s="34">
        <f t="shared" si="264"/>
        <v>1.4</v>
      </c>
      <c r="J448" s="480"/>
      <c r="K448" s="322">
        <f t="shared" ref="K448:M448" si="265">SUM(K449:K451)</f>
        <v>1.4</v>
      </c>
      <c r="L448" s="322">
        <f t="shared" si="265"/>
        <v>0</v>
      </c>
      <c r="M448" s="322">
        <f t="shared" si="265"/>
        <v>1.4</v>
      </c>
      <c r="N448" s="39">
        <f>E448+H448+I448+K448+L448+M448</f>
        <v>7</v>
      </c>
    </row>
    <row r="449" spans="1:14" ht="23.25">
      <c r="A449" s="497"/>
      <c r="B449" s="472"/>
      <c r="C449" s="482"/>
      <c r="D449" s="304" t="s">
        <v>14</v>
      </c>
      <c r="E449" s="314">
        <v>0</v>
      </c>
      <c r="F449" s="161"/>
      <c r="G449" s="161"/>
      <c r="H449" s="314">
        <v>0</v>
      </c>
      <c r="I449" s="314">
        <v>0</v>
      </c>
      <c r="J449" s="589"/>
      <c r="K449" s="430">
        <v>0</v>
      </c>
      <c r="L449" s="384"/>
      <c r="M449" s="430">
        <v>0</v>
      </c>
      <c r="N449" s="182">
        <f>E449+H449+I449+K449+L449+M449</f>
        <v>0</v>
      </c>
    </row>
    <row r="450" spans="1:14" ht="23.25">
      <c r="A450" s="497"/>
      <c r="B450" s="472"/>
      <c r="C450" s="482"/>
      <c r="D450" s="304" t="s">
        <v>6</v>
      </c>
      <c r="E450" s="311">
        <v>1.4</v>
      </c>
      <c r="F450" s="161"/>
      <c r="G450" s="161"/>
      <c r="H450" s="311">
        <v>1.4</v>
      </c>
      <c r="I450" s="311">
        <v>1.4</v>
      </c>
      <c r="J450" s="589"/>
      <c r="K450" s="431">
        <v>1.4</v>
      </c>
      <c r="L450" s="384"/>
      <c r="M450" s="431">
        <v>1.4</v>
      </c>
      <c r="N450" s="182">
        <f t="shared" ref="N450:N451" si="266">E450+H450+I450+K450+L450+M450</f>
        <v>7</v>
      </c>
    </row>
    <row r="451" spans="1:14" ht="24" thickBot="1">
      <c r="A451" s="498"/>
      <c r="B451" s="472"/>
      <c r="C451" s="483"/>
      <c r="D451" s="304" t="s">
        <v>7</v>
      </c>
      <c r="E451" s="317">
        <v>0</v>
      </c>
      <c r="F451" s="161"/>
      <c r="G451" s="161"/>
      <c r="H451" s="317">
        <v>0</v>
      </c>
      <c r="I451" s="317">
        <v>0</v>
      </c>
      <c r="J451" s="590"/>
      <c r="K451" s="433">
        <v>0</v>
      </c>
      <c r="L451" s="384"/>
      <c r="M451" s="433">
        <v>0</v>
      </c>
      <c r="N451" s="182">
        <f t="shared" si="266"/>
        <v>0</v>
      </c>
    </row>
    <row r="452" spans="1:14" ht="22.5">
      <c r="A452" s="496" t="s">
        <v>20</v>
      </c>
      <c r="B452" s="628" t="s">
        <v>127</v>
      </c>
      <c r="C452" s="481"/>
      <c r="D452" s="303" t="s">
        <v>13</v>
      </c>
      <c r="E452" s="34">
        <f t="shared" ref="E452:I452" si="267">SUM(E453:E455)</f>
        <v>0</v>
      </c>
      <c r="F452" s="34">
        <f t="shared" si="267"/>
        <v>0</v>
      </c>
      <c r="G452" s="34">
        <f t="shared" si="267"/>
        <v>0</v>
      </c>
      <c r="H452" s="34">
        <f t="shared" si="267"/>
        <v>0</v>
      </c>
      <c r="I452" s="34">
        <f t="shared" si="267"/>
        <v>0</v>
      </c>
      <c r="J452" s="480"/>
      <c r="K452" s="322">
        <f t="shared" ref="K452:M452" si="268">SUM(K453:K455)</f>
        <v>0.3</v>
      </c>
      <c r="L452" s="322">
        <f t="shared" si="268"/>
        <v>0.2</v>
      </c>
      <c r="M452" s="322">
        <f t="shared" si="268"/>
        <v>0</v>
      </c>
      <c r="N452" s="39">
        <f>E452+H452+I452+K452+L452+M452</f>
        <v>0.5</v>
      </c>
    </row>
    <row r="453" spans="1:14" ht="23.25">
      <c r="A453" s="497"/>
      <c r="B453" s="472"/>
      <c r="C453" s="482"/>
      <c r="D453" s="304" t="s">
        <v>14</v>
      </c>
      <c r="E453" s="161"/>
      <c r="F453" s="161"/>
      <c r="G453" s="161"/>
      <c r="H453" s="161"/>
      <c r="I453" s="161"/>
      <c r="J453" s="589"/>
      <c r="K453" s="430">
        <v>0</v>
      </c>
      <c r="L453" s="430">
        <v>0</v>
      </c>
      <c r="M453" s="384"/>
      <c r="N453" s="182">
        <f>E453+H453+I453+K453+L453+M453</f>
        <v>0</v>
      </c>
    </row>
    <row r="454" spans="1:14" ht="23.25">
      <c r="A454" s="497"/>
      <c r="B454" s="472"/>
      <c r="C454" s="482"/>
      <c r="D454" s="304" t="s">
        <v>6</v>
      </c>
      <c r="E454" s="161"/>
      <c r="F454" s="161"/>
      <c r="G454" s="161"/>
      <c r="H454" s="161"/>
      <c r="I454" s="161"/>
      <c r="J454" s="589"/>
      <c r="K454" s="318">
        <v>0.3</v>
      </c>
      <c r="L454" s="318">
        <v>0.2</v>
      </c>
      <c r="M454" s="384"/>
      <c r="N454" s="182">
        <f t="shared" ref="N454:N455" si="269">E454+H454+I454+K454+L454+M454</f>
        <v>0.5</v>
      </c>
    </row>
    <row r="455" spans="1:14" ht="24" thickBot="1">
      <c r="A455" s="498"/>
      <c r="B455" s="629"/>
      <c r="C455" s="483"/>
      <c r="D455" s="304" t="s">
        <v>7</v>
      </c>
      <c r="E455" s="161"/>
      <c r="F455" s="161"/>
      <c r="G455" s="161"/>
      <c r="H455" s="161"/>
      <c r="I455" s="161"/>
      <c r="J455" s="590"/>
      <c r="K455" s="434">
        <v>0</v>
      </c>
      <c r="L455" s="434">
        <v>0</v>
      </c>
      <c r="M455" s="384"/>
      <c r="N455" s="182">
        <f t="shared" si="269"/>
        <v>0</v>
      </c>
    </row>
    <row r="456" spans="1:14" ht="39.75" thickBot="1">
      <c r="A456" s="40" t="s">
        <v>19</v>
      </c>
      <c r="B456" s="41" t="s">
        <v>21</v>
      </c>
      <c r="C456" s="42"/>
      <c r="D456" s="43"/>
      <c r="E456" s="162"/>
      <c r="F456" s="162"/>
      <c r="G456" s="162"/>
      <c r="H456" s="162"/>
      <c r="I456" s="162"/>
      <c r="J456" s="163"/>
      <c r="K456" s="164"/>
      <c r="L456" s="164"/>
      <c r="M456" s="164"/>
      <c r="N456" s="165"/>
    </row>
    <row r="457" spans="1:14" ht="21" thickBot="1">
      <c r="A457" s="490" t="s">
        <v>128</v>
      </c>
      <c r="B457" s="491"/>
      <c r="C457" s="491"/>
      <c r="D457" s="491"/>
      <c r="E457" s="491"/>
      <c r="F457" s="491"/>
      <c r="G457" s="491"/>
      <c r="H457" s="491"/>
      <c r="I457" s="491"/>
      <c r="J457" s="491"/>
      <c r="K457" s="491"/>
      <c r="L457" s="491"/>
      <c r="M457" s="491"/>
      <c r="N457" s="492"/>
    </row>
    <row r="458" spans="1:14" thickBot="1">
      <c r="A458" s="7"/>
      <c r="B458" s="8" t="s">
        <v>10</v>
      </c>
      <c r="C458" s="543" t="s">
        <v>11</v>
      </c>
      <c r="D458" s="544"/>
      <c r="E458" s="544"/>
      <c r="F458" s="544"/>
      <c r="G458" s="544"/>
      <c r="H458" s="544"/>
      <c r="I458" s="544"/>
      <c r="J458" s="545"/>
      <c r="K458" s="546"/>
      <c r="L458" s="547"/>
      <c r="M458" s="547"/>
      <c r="N458" s="548"/>
    </row>
    <row r="459" spans="1:14" ht="22.5">
      <c r="A459" s="496" t="s">
        <v>12</v>
      </c>
      <c r="B459" s="628" t="s">
        <v>129</v>
      </c>
      <c r="C459" s="499"/>
      <c r="D459" s="303" t="s">
        <v>13</v>
      </c>
      <c r="E459" s="34">
        <f t="shared" ref="E459:I459" si="270">SUM(E460:E462)</f>
        <v>0</v>
      </c>
      <c r="F459" s="34">
        <f t="shared" si="270"/>
        <v>0</v>
      </c>
      <c r="G459" s="34">
        <f t="shared" si="270"/>
        <v>0</v>
      </c>
      <c r="H459" s="34">
        <f t="shared" si="270"/>
        <v>0</v>
      </c>
      <c r="I459" s="34">
        <f t="shared" si="270"/>
        <v>0</v>
      </c>
      <c r="J459" s="480"/>
      <c r="K459" s="322">
        <f t="shared" ref="K459:M459" si="271">SUM(K460:K462)</f>
        <v>57.2</v>
      </c>
      <c r="L459" s="322">
        <f t="shared" si="271"/>
        <v>85.86999999999999</v>
      </c>
      <c r="M459" s="322">
        <f t="shared" si="271"/>
        <v>0</v>
      </c>
      <c r="N459" s="39">
        <f>E459+H459+I459+K459+L459+M459</f>
        <v>143.07</v>
      </c>
    </row>
    <row r="460" spans="1:14" ht="23.25">
      <c r="A460" s="497"/>
      <c r="B460" s="472"/>
      <c r="C460" s="500"/>
      <c r="D460" s="304" t="s">
        <v>14</v>
      </c>
      <c r="E460" s="161"/>
      <c r="F460" s="161"/>
      <c r="G460" s="161"/>
      <c r="H460" s="161"/>
      <c r="I460" s="161"/>
      <c r="J460" s="589"/>
      <c r="K460" s="385">
        <v>0</v>
      </c>
      <c r="L460" s="385">
        <v>0</v>
      </c>
      <c r="M460" s="430">
        <v>0</v>
      </c>
      <c r="N460" s="182">
        <f>E460+H460+I460+K460+L460+M460</f>
        <v>0</v>
      </c>
    </row>
    <row r="461" spans="1:14" ht="23.25">
      <c r="A461" s="497"/>
      <c r="B461" s="472"/>
      <c r="C461" s="500"/>
      <c r="D461" s="304" t="s">
        <v>6</v>
      </c>
      <c r="E461" s="161"/>
      <c r="F461" s="357"/>
      <c r="G461" s="161"/>
      <c r="H461" s="161"/>
      <c r="I461" s="161"/>
      <c r="J461" s="589"/>
      <c r="K461" s="385">
        <v>2.5</v>
      </c>
      <c r="L461" s="385">
        <v>1.57</v>
      </c>
      <c r="M461" s="430">
        <v>0</v>
      </c>
      <c r="N461" s="182">
        <f t="shared" ref="N461:N462" si="272">E461+H461+I461+K461+L461+M461</f>
        <v>4.07</v>
      </c>
    </row>
    <row r="462" spans="1:14" ht="24" thickBot="1">
      <c r="A462" s="498"/>
      <c r="B462" s="472"/>
      <c r="C462" s="501"/>
      <c r="D462" s="304" t="s">
        <v>7</v>
      </c>
      <c r="E462" s="161"/>
      <c r="F462" s="161"/>
      <c r="G462" s="161"/>
      <c r="H462" s="161"/>
      <c r="I462" s="161"/>
      <c r="J462" s="590"/>
      <c r="K462" s="435">
        <v>54.7</v>
      </c>
      <c r="L462" s="435">
        <v>84.3</v>
      </c>
      <c r="M462" s="432">
        <v>0</v>
      </c>
      <c r="N462" s="182">
        <f t="shared" si="272"/>
        <v>139</v>
      </c>
    </row>
    <row r="463" spans="1:14" ht="22.5">
      <c r="A463" s="496" t="s">
        <v>12</v>
      </c>
      <c r="B463" s="465" t="s">
        <v>130</v>
      </c>
      <c r="C463" s="499"/>
      <c r="D463" s="303" t="s">
        <v>13</v>
      </c>
      <c r="E463" s="34">
        <f>SUM(E464:E466)</f>
        <v>0.36</v>
      </c>
      <c r="F463" s="34">
        <f t="shared" ref="F463:I463" si="273">SUM(F464:F466)</f>
        <v>0</v>
      </c>
      <c r="G463" s="34">
        <f t="shared" si="273"/>
        <v>0</v>
      </c>
      <c r="H463" s="34">
        <f t="shared" si="273"/>
        <v>0</v>
      </c>
      <c r="I463" s="34">
        <f t="shared" si="273"/>
        <v>0</v>
      </c>
      <c r="J463" s="480"/>
      <c r="K463" s="322">
        <f t="shared" ref="K463:M463" si="274">SUM(K464:K466)</f>
        <v>0</v>
      </c>
      <c r="L463" s="322">
        <f t="shared" si="274"/>
        <v>0</v>
      </c>
      <c r="M463" s="322">
        <f t="shared" si="274"/>
        <v>0</v>
      </c>
      <c r="N463" s="39">
        <f>E463+H463+I463+K463+L463+M463</f>
        <v>0.36</v>
      </c>
    </row>
    <row r="464" spans="1:14" ht="23.25">
      <c r="A464" s="497"/>
      <c r="B464" s="465"/>
      <c r="C464" s="500"/>
      <c r="D464" s="304" t="s">
        <v>14</v>
      </c>
      <c r="E464" s="310">
        <v>0</v>
      </c>
      <c r="F464" s="161"/>
      <c r="G464" s="161"/>
      <c r="H464" s="161"/>
      <c r="I464" s="161"/>
      <c r="J464" s="589"/>
      <c r="K464" s="384"/>
      <c r="L464" s="384"/>
      <c r="M464" s="384"/>
      <c r="N464" s="182">
        <f>E464+H464+I464+K464+L464+M464</f>
        <v>0</v>
      </c>
    </row>
    <row r="465" spans="1:14" ht="23.25">
      <c r="A465" s="497"/>
      <c r="B465" s="465"/>
      <c r="C465" s="500"/>
      <c r="D465" s="304" t="s">
        <v>6</v>
      </c>
      <c r="E465" s="319">
        <v>0.35</v>
      </c>
      <c r="F465" s="357"/>
      <c r="G465" s="161"/>
      <c r="H465" s="161"/>
      <c r="I465" s="161"/>
      <c r="J465" s="589"/>
      <c r="K465" s="384"/>
      <c r="L465" s="384"/>
      <c r="M465" s="384"/>
      <c r="N465" s="182">
        <f t="shared" ref="N465:N466" si="275">E465+H465+I465+K465+L465+M465</f>
        <v>0.35</v>
      </c>
    </row>
    <row r="466" spans="1:14" ht="24" thickBot="1">
      <c r="A466" s="498"/>
      <c r="B466" s="465"/>
      <c r="C466" s="501"/>
      <c r="D466" s="304" t="s">
        <v>7</v>
      </c>
      <c r="E466" s="315">
        <v>0.01</v>
      </c>
      <c r="F466" s="161"/>
      <c r="G466" s="161"/>
      <c r="H466" s="161"/>
      <c r="I466" s="161"/>
      <c r="J466" s="590"/>
      <c r="K466" s="384"/>
      <c r="L466" s="384"/>
      <c r="M466" s="384"/>
      <c r="N466" s="182">
        <f t="shared" si="275"/>
        <v>0.01</v>
      </c>
    </row>
    <row r="467" spans="1:14" ht="22.5">
      <c r="A467" s="496" t="s">
        <v>12</v>
      </c>
      <c r="B467" s="628" t="s">
        <v>131</v>
      </c>
      <c r="C467" s="499"/>
      <c r="D467" s="303" t="s">
        <v>13</v>
      </c>
      <c r="E467" s="34">
        <f t="shared" ref="E467:I467" si="276">SUM(E468:E470)</f>
        <v>0</v>
      </c>
      <c r="F467" s="34">
        <f t="shared" si="276"/>
        <v>0</v>
      </c>
      <c r="G467" s="34">
        <f t="shared" si="276"/>
        <v>0</v>
      </c>
      <c r="H467" s="34">
        <f t="shared" si="276"/>
        <v>0</v>
      </c>
      <c r="I467" s="34">
        <f t="shared" si="276"/>
        <v>0</v>
      </c>
      <c r="J467" s="480"/>
      <c r="K467" s="322">
        <f t="shared" ref="K467:M467" si="277">SUM(K468:K470)</f>
        <v>0</v>
      </c>
      <c r="L467" s="322">
        <f t="shared" si="277"/>
        <v>34.93</v>
      </c>
      <c r="M467" s="322">
        <f t="shared" si="277"/>
        <v>0</v>
      </c>
      <c r="N467" s="39">
        <f>E467+H467+I467+K467+L467+M467</f>
        <v>34.93</v>
      </c>
    </row>
    <row r="468" spans="1:14" ht="23.25">
      <c r="A468" s="497"/>
      <c r="B468" s="472"/>
      <c r="C468" s="500"/>
      <c r="D468" s="304" t="s">
        <v>14</v>
      </c>
      <c r="E468" s="161"/>
      <c r="F468" s="161"/>
      <c r="G468" s="161"/>
      <c r="H468" s="161"/>
      <c r="I468" s="161"/>
      <c r="J468" s="589"/>
      <c r="K468" s="384"/>
      <c r="L468" s="387">
        <v>0</v>
      </c>
      <c r="M468" s="384"/>
      <c r="N468" s="182">
        <f t="shared" ref="N468:N470" si="278">E468+H468+I468+K468+L468+M468</f>
        <v>0</v>
      </c>
    </row>
    <row r="469" spans="1:14" ht="23.25">
      <c r="A469" s="497"/>
      <c r="B469" s="472"/>
      <c r="C469" s="500"/>
      <c r="D469" s="304" t="s">
        <v>6</v>
      </c>
      <c r="E469" s="161"/>
      <c r="F469" s="357"/>
      <c r="G469" s="161"/>
      <c r="H469" s="161"/>
      <c r="I469" s="161"/>
      <c r="J469" s="589"/>
      <c r="K469" s="384"/>
      <c r="L469" s="387">
        <v>1.67</v>
      </c>
      <c r="M469" s="384"/>
      <c r="N469" s="182">
        <f t="shared" si="278"/>
        <v>1.67</v>
      </c>
    </row>
    <row r="470" spans="1:14" ht="24" thickBot="1">
      <c r="A470" s="498"/>
      <c r="B470" s="629"/>
      <c r="C470" s="501"/>
      <c r="D470" s="304" t="s">
        <v>7</v>
      </c>
      <c r="E470" s="161"/>
      <c r="F470" s="161"/>
      <c r="G470" s="161"/>
      <c r="H470" s="161"/>
      <c r="I470" s="161"/>
      <c r="J470" s="590"/>
      <c r="K470" s="384"/>
      <c r="L470" s="428">
        <v>33.26</v>
      </c>
      <c r="M470" s="384"/>
      <c r="N470" s="182">
        <f t="shared" si="278"/>
        <v>33.26</v>
      </c>
    </row>
    <row r="471" spans="1:14" ht="21" thickBot="1">
      <c r="A471" s="637" t="s">
        <v>132</v>
      </c>
      <c r="B471" s="637"/>
      <c r="C471" s="637"/>
      <c r="D471" s="637"/>
      <c r="E471" s="637"/>
      <c r="F471" s="637"/>
      <c r="G471" s="637"/>
      <c r="H471" s="637"/>
      <c r="I471" s="637"/>
      <c r="J471" s="637"/>
      <c r="K471" s="637"/>
      <c r="L471" s="637"/>
      <c r="M471" s="637"/>
      <c r="N471" s="637"/>
    </row>
    <row r="472" spans="1:14" ht="22.5">
      <c r="A472" s="440"/>
      <c r="B472" s="638" t="s">
        <v>133</v>
      </c>
      <c r="C472" s="442"/>
      <c r="D472" s="303" t="s">
        <v>13</v>
      </c>
      <c r="E472" s="34">
        <f t="shared" ref="E472:I472" si="279">SUM(E473:E475)</f>
        <v>1.3</v>
      </c>
      <c r="F472" s="34">
        <f t="shared" si="279"/>
        <v>0</v>
      </c>
      <c r="G472" s="34">
        <f t="shared" si="279"/>
        <v>0</v>
      </c>
      <c r="H472" s="34">
        <f t="shared" si="279"/>
        <v>1.4</v>
      </c>
      <c r="I472" s="34">
        <f t="shared" si="279"/>
        <v>1.4</v>
      </c>
      <c r="J472" s="480"/>
      <c r="K472" s="322">
        <f t="shared" ref="K472:M472" si="280">SUM(K473:K475)</f>
        <v>1.2</v>
      </c>
      <c r="L472" s="322">
        <f t="shared" si="280"/>
        <v>1.2</v>
      </c>
      <c r="M472" s="322">
        <f t="shared" si="280"/>
        <v>1.2</v>
      </c>
      <c r="N472" s="39">
        <f>E472+H472+I472+K472+L472+M472</f>
        <v>7.7</v>
      </c>
    </row>
    <row r="473" spans="1:14" ht="23.25">
      <c r="A473" s="440"/>
      <c r="B473" s="465"/>
      <c r="C473" s="442"/>
      <c r="D473" s="304" t="s">
        <v>14</v>
      </c>
      <c r="E473" s="310">
        <v>0</v>
      </c>
      <c r="F473" s="161"/>
      <c r="G473" s="161"/>
      <c r="H473" s="310">
        <v>0</v>
      </c>
      <c r="I473" s="310">
        <v>0</v>
      </c>
      <c r="J473" s="589"/>
      <c r="K473" s="387">
        <v>0</v>
      </c>
      <c r="L473" s="387">
        <v>0</v>
      </c>
      <c r="M473" s="387">
        <v>0</v>
      </c>
      <c r="N473" s="182">
        <f t="shared" ref="N473:N475" si="281">E473+H473+I473+K473+L473+M473</f>
        <v>0</v>
      </c>
    </row>
    <row r="474" spans="1:14" ht="23.25">
      <c r="A474" s="440"/>
      <c r="B474" s="465"/>
      <c r="C474" s="442"/>
      <c r="D474" s="304" t="s">
        <v>6</v>
      </c>
      <c r="E474" s="310">
        <v>1.3</v>
      </c>
      <c r="F474" s="357"/>
      <c r="G474" s="161"/>
      <c r="H474" s="310">
        <v>1.4</v>
      </c>
      <c r="I474" s="310">
        <v>1.4</v>
      </c>
      <c r="J474" s="589"/>
      <c r="K474" s="300">
        <v>1.2</v>
      </c>
      <c r="L474" s="300">
        <v>1.2</v>
      </c>
      <c r="M474" s="300">
        <v>1.2</v>
      </c>
      <c r="N474" s="182">
        <f t="shared" si="281"/>
        <v>7.7</v>
      </c>
    </row>
    <row r="475" spans="1:14" ht="124.5" customHeight="1" thickBot="1">
      <c r="A475" s="440"/>
      <c r="B475" s="639"/>
      <c r="C475" s="442"/>
      <c r="D475" s="304" t="s">
        <v>7</v>
      </c>
      <c r="E475" s="313">
        <v>0</v>
      </c>
      <c r="F475" s="161"/>
      <c r="G475" s="161"/>
      <c r="H475" s="313">
        <v>0</v>
      </c>
      <c r="I475" s="313">
        <v>0</v>
      </c>
      <c r="J475" s="590"/>
      <c r="K475" s="428">
        <v>0</v>
      </c>
      <c r="L475" s="428">
        <v>0</v>
      </c>
      <c r="M475" s="428">
        <v>0</v>
      </c>
      <c r="N475" s="182">
        <f t="shared" si="281"/>
        <v>0</v>
      </c>
    </row>
    <row r="476" spans="1:14" ht="22.5">
      <c r="A476" s="440"/>
      <c r="B476" s="640" t="s">
        <v>134</v>
      </c>
      <c r="C476" s="442"/>
      <c r="D476" s="303" t="s">
        <v>13</v>
      </c>
      <c r="E476" s="34">
        <f>SUM(E477:E479)</f>
        <v>0.9</v>
      </c>
      <c r="F476" s="34">
        <f t="shared" ref="F476:I476" si="282">SUM(F477:F479)</f>
        <v>0.64</v>
      </c>
      <c r="G476" s="34">
        <f t="shared" si="282"/>
        <v>0.13</v>
      </c>
      <c r="H476" s="34">
        <f t="shared" si="282"/>
        <v>0.9</v>
      </c>
      <c r="I476" s="34">
        <f t="shared" si="282"/>
        <v>1</v>
      </c>
      <c r="J476" s="643" t="s">
        <v>186</v>
      </c>
      <c r="K476" s="322">
        <f t="shared" ref="K476:M476" si="283">SUM(K477:K479)</f>
        <v>0.8</v>
      </c>
      <c r="L476" s="322">
        <f t="shared" si="283"/>
        <v>0.8</v>
      </c>
      <c r="M476" s="322">
        <f t="shared" si="283"/>
        <v>0.8</v>
      </c>
      <c r="N476" s="39">
        <f>E476+H476+I476+K476+L476+M476</f>
        <v>5.1999999999999993</v>
      </c>
    </row>
    <row r="477" spans="1:14" ht="23.25">
      <c r="A477" s="440"/>
      <c r="B477" s="641"/>
      <c r="C477" s="442"/>
      <c r="D477" s="304" t="s">
        <v>14</v>
      </c>
      <c r="E477" s="310">
        <v>0</v>
      </c>
      <c r="F477" s="310">
        <v>0</v>
      </c>
      <c r="G477" s="310">
        <v>0</v>
      </c>
      <c r="H477" s="310">
        <v>0</v>
      </c>
      <c r="I477" s="310">
        <v>0</v>
      </c>
      <c r="J477" s="589"/>
      <c r="K477" s="436">
        <v>0</v>
      </c>
      <c r="L477" s="436">
        <v>0</v>
      </c>
      <c r="M477" s="436">
        <v>0</v>
      </c>
      <c r="N477" s="182">
        <f t="shared" ref="N477:N479" si="284">E477+H477+I477+K477+L477+M477</f>
        <v>0</v>
      </c>
    </row>
    <row r="478" spans="1:14" ht="23.25">
      <c r="A478" s="440"/>
      <c r="B478" s="641"/>
      <c r="C478" s="442"/>
      <c r="D478" s="304" t="s">
        <v>6</v>
      </c>
      <c r="E478" s="310">
        <v>0.9</v>
      </c>
      <c r="F478" s="455">
        <v>0.64</v>
      </c>
      <c r="G478" s="161">
        <v>0.13</v>
      </c>
      <c r="H478" s="310">
        <v>0.9</v>
      </c>
      <c r="I478" s="310">
        <v>1</v>
      </c>
      <c r="J478" s="589"/>
      <c r="K478" s="300">
        <v>0.8</v>
      </c>
      <c r="L478" s="300">
        <v>0.8</v>
      </c>
      <c r="M478" s="300">
        <v>0.8</v>
      </c>
      <c r="N478" s="182">
        <f t="shared" si="284"/>
        <v>5.1999999999999993</v>
      </c>
    </row>
    <row r="479" spans="1:14" ht="112.5" customHeight="1" thickBot="1">
      <c r="A479" s="440"/>
      <c r="B479" s="642"/>
      <c r="C479" s="442"/>
      <c r="D479" s="304" t="s">
        <v>7</v>
      </c>
      <c r="E479" s="313">
        <v>0</v>
      </c>
      <c r="F479" s="313">
        <v>0</v>
      </c>
      <c r="G479" s="313">
        <v>0</v>
      </c>
      <c r="H479" s="313">
        <v>0</v>
      </c>
      <c r="I479" s="313">
        <v>0</v>
      </c>
      <c r="J479" s="633"/>
      <c r="K479" s="428">
        <v>0</v>
      </c>
      <c r="L479" s="428">
        <v>0</v>
      </c>
      <c r="M479" s="428">
        <v>0</v>
      </c>
      <c r="N479" s="182">
        <f t="shared" si="284"/>
        <v>0</v>
      </c>
    </row>
    <row r="480" spans="1:14" ht="40.5">
      <c r="A480" s="567" t="str">
        <f>E429</f>
        <v>III</v>
      </c>
      <c r="B480" s="33" t="s">
        <v>42</v>
      </c>
      <c r="C480" s="570"/>
      <c r="D480" s="389" t="s">
        <v>5</v>
      </c>
      <c r="E480" s="166">
        <f>SUM(E481:E483)</f>
        <v>5.09</v>
      </c>
      <c r="F480" s="166">
        <f>SUM(F481:F483)</f>
        <v>0.74</v>
      </c>
      <c r="G480" s="166">
        <f>SUM(G481:G483)</f>
        <v>0.23</v>
      </c>
      <c r="H480" s="166">
        <f>SUM(H481:H483)</f>
        <v>4.93</v>
      </c>
      <c r="I480" s="166">
        <f>SUM(I481:I483)</f>
        <v>5.129999999999999</v>
      </c>
      <c r="J480" s="573"/>
      <c r="K480" s="437">
        <f>SUM(K481:K483)</f>
        <v>62.14</v>
      </c>
      <c r="L480" s="437">
        <f>SUM(L481:L483)</f>
        <v>123.92999999999999</v>
      </c>
      <c r="M480" s="437">
        <f>SUM(M481:M483)</f>
        <v>4.43</v>
      </c>
      <c r="N480" s="333">
        <f>E480+H480+I480+K480+L480+M480</f>
        <v>205.64999999999998</v>
      </c>
    </row>
    <row r="481" spans="1:14" ht="23.25">
      <c r="A481" s="568"/>
      <c r="B481" s="576" t="str">
        <f>F429</f>
        <v>ОБРАЗОВАНИЕ</v>
      </c>
      <c r="C481" s="571"/>
      <c r="D481" s="391" t="s">
        <v>14</v>
      </c>
      <c r="E481" s="168">
        <f t="shared" ref="E481" si="285">E433+E437+E441+E445+E449+E453+E460+E464+E473+E477</f>
        <v>0</v>
      </c>
      <c r="F481" s="168">
        <f>F433+F437+F441+F445+F449+F453+F460+F464+F473+F477</f>
        <v>0</v>
      </c>
      <c r="G481" s="168">
        <f>G433+G437+G441+G445+G449+G453+G460+G464+G473+G477</f>
        <v>0</v>
      </c>
      <c r="H481" s="168">
        <f t="shared" ref="H481:I481" si="286">H433+H437+H441+H445+H449+H453+H460+H464+H473+H477</f>
        <v>0</v>
      </c>
      <c r="I481" s="168">
        <f t="shared" si="286"/>
        <v>0</v>
      </c>
      <c r="J481" s="574"/>
      <c r="K481" s="392">
        <f t="shared" ref="K481" si="287">K433+K437+K441+K445+K449+K453+K460+K464+K473+K477</f>
        <v>0</v>
      </c>
      <c r="L481" s="392">
        <f>L433+L437+L441+L445+L449+L453+L460+L464+L473+L477+L468</f>
        <v>0</v>
      </c>
      <c r="M481" s="392">
        <f t="shared" ref="M481" si="288">M433+M437+M441+M445+M449+M453+M460+M464+M473+M477</f>
        <v>0</v>
      </c>
      <c r="N481" s="334">
        <f t="shared" ref="N481:N483" si="289">E481+H481+I481+K481+L481+M481</f>
        <v>0</v>
      </c>
    </row>
    <row r="482" spans="1:14" ht="23.25">
      <c r="A482" s="568"/>
      <c r="B482" s="576"/>
      <c r="C482" s="571"/>
      <c r="D482" s="391" t="s">
        <v>6</v>
      </c>
      <c r="E482" s="168">
        <f t="shared" ref="E482:I482" si="290">E434+E438+E442+E446+E450+E454+E461+E465+E474+E478</f>
        <v>5.07</v>
      </c>
      <c r="F482" s="168">
        <f t="shared" si="290"/>
        <v>0.74</v>
      </c>
      <c r="G482" s="168">
        <f t="shared" si="290"/>
        <v>0.23</v>
      </c>
      <c r="H482" s="168">
        <f t="shared" si="290"/>
        <v>4.92</v>
      </c>
      <c r="I482" s="168">
        <f t="shared" si="290"/>
        <v>5.1199999999999992</v>
      </c>
      <c r="J482" s="574"/>
      <c r="K482" s="392">
        <f t="shared" ref="K482" si="291">K434+K438+K442+K446+K450+K454+K461+K465+K474+K478</f>
        <v>7.4399999999999995</v>
      </c>
      <c r="L482" s="392">
        <f>L434+L438+L442+L446+L450+L454+L461+L465+L474+L478+L469</f>
        <v>6.36</v>
      </c>
      <c r="M482" s="392">
        <f t="shared" ref="M482" si="292">M434+M438+M442+M446+M450+M454+M461+M465+M474+M478</f>
        <v>4.42</v>
      </c>
      <c r="N482" s="334">
        <f t="shared" si="289"/>
        <v>33.33</v>
      </c>
    </row>
    <row r="483" spans="1:14" ht="24" thickBot="1">
      <c r="A483" s="569"/>
      <c r="B483" s="577"/>
      <c r="C483" s="572"/>
      <c r="D483" s="393" t="s">
        <v>7</v>
      </c>
      <c r="E483" s="168">
        <f t="shared" ref="E483:I483" si="293">E435+E439+E443+E447+E451+E455+E462+E466+E475+E479</f>
        <v>0.02</v>
      </c>
      <c r="F483" s="168">
        <f t="shared" si="293"/>
        <v>0</v>
      </c>
      <c r="G483" s="168">
        <f t="shared" si="293"/>
        <v>0</v>
      </c>
      <c r="H483" s="168">
        <f t="shared" si="293"/>
        <v>0.01</v>
      </c>
      <c r="I483" s="168">
        <f t="shared" si="293"/>
        <v>0.01</v>
      </c>
      <c r="J483" s="575"/>
      <c r="K483" s="392">
        <f t="shared" ref="K483" si="294">K435+K439+K443+K447+K451+K455+K462+K466+K475+K479</f>
        <v>54.7</v>
      </c>
      <c r="L483" s="392">
        <f>L435+L439+L443+L447+L451+L455+L462+L466+L475+L479+L470</f>
        <v>117.57</v>
      </c>
      <c r="M483" s="392">
        <f t="shared" ref="M483" si="295">M435+M439+M443+M447+M451+M455+M462+M466+M475+M479</f>
        <v>0.01</v>
      </c>
      <c r="N483" s="334">
        <f t="shared" si="289"/>
        <v>172.32</v>
      </c>
    </row>
    <row r="485" spans="1:14" ht="75" customHeight="1">
      <c r="B485" s="634" t="s">
        <v>183</v>
      </c>
      <c r="C485" s="635"/>
      <c r="D485" s="635"/>
      <c r="E485" s="635"/>
      <c r="F485" s="635"/>
      <c r="G485" s="635"/>
      <c r="H485" s="635"/>
      <c r="I485" s="635"/>
      <c r="J485" s="635"/>
      <c r="K485" s="635"/>
      <c r="L485" s="635"/>
      <c r="M485" s="635"/>
      <c r="N485" s="636"/>
    </row>
    <row r="501" spans="8:8">
      <c r="H501" s="438"/>
    </row>
    <row r="503" spans="8:8">
      <c r="H503" s="439"/>
    </row>
  </sheetData>
  <mergeCells count="428">
    <mergeCell ref="B485:N485"/>
    <mergeCell ref="A463:A466"/>
    <mergeCell ref="B463:B466"/>
    <mergeCell ref="C463:C466"/>
    <mergeCell ref="J463:J466"/>
    <mergeCell ref="A480:A483"/>
    <mergeCell ref="C480:C483"/>
    <mergeCell ref="J480:J483"/>
    <mergeCell ref="B481:B483"/>
    <mergeCell ref="A467:A470"/>
    <mergeCell ref="B467:B470"/>
    <mergeCell ref="C467:C470"/>
    <mergeCell ref="J467:J470"/>
    <mergeCell ref="A471:N471"/>
    <mergeCell ref="B472:B475"/>
    <mergeCell ref="J472:J475"/>
    <mergeCell ref="B476:B479"/>
    <mergeCell ref="J476:J479"/>
    <mergeCell ref="A452:A455"/>
    <mergeCell ref="B452:B455"/>
    <mergeCell ref="C452:C455"/>
    <mergeCell ref="J452:J455"/>
    <mergeCell ref="A457:N457"/>
    <mergeCell ref="C458:J458"/>
    <mergeCell ref="K458:N458"/>
    <mergeCell ref="A459:A462"/>
    <mergeCell ref="B459:B462"/>
    <mergeCell ref="C459:C462"/>
    <mergeCell ref="J459:J462"/>
    <mergeCell ref="B436:B439"/>
    <mergeCell ref="J436:J439"/>
    <mergeCell ref="B440:B443"/>
    <mergeCell ref="J440:J443"/>
    <mergeCell ref="B444:B447"/>
    <mergeCell ref="J444:J447"/>
    <mergeCell ref="A448:A451"/>
    <mergeCell ref="B448:B451"/>
    <mergeCell ref="C448:C451"/>
    <mergeCell ref="J448:J451"/>
    <mergeCell ref="J396:J399"/>
    <mergeCell ref="J400:J403"/>
    <mergeCell ref="J404:J407"/>
    <mergeCell ref="J408:J411"/>
    <mergeCell ref="A430:N430"/>
    <mergeCell ref="C431:J431"/>
    <mergeCell ref="K431:N431"/>
    <mergeCell ref="A432:A435"/>
    <mergeCell ref="B432:B435"/>
    <mergeCell ref="C432:C435"/>
    <mergeCell ref="J432:J435"/>
    <mergeCell ref="A425:A428"/>
    <mergeCell ref="B425:B428"/>
    <mergeCell ref="C425:C428"/>
    <mergeCell ref="J425:J428"/>
    <mergeCell ref="B420:N420"/>
    <mergeCell ref="A412:A415"/>
    <mergeCell ref="B412:B415"/>
    <mergeCell ref="C412:C415"/>
    <mergeCell ref="J412:J415"/>
    <mergeCell ref="A384:A387"/>
    <mergeCell ref="B384:B387"/>
    <mergeCell ref="C384:C387"/>
    <mergeCell ref="J384:J387"/>
    <mergeCell ref="A421:A424"/>
    <mergeCell ref="B421:B424"/>
    <mergeCell ref="C421:C424"/>
    <mergeCell ref="J421:J424"/>
    <mergeCell ref="C299:C302"/>
    <mergeCell ref="A303:A306"/>
    <mergeCell ref="C303:C306"/>
    <mergeCell ref="J303:J306"/>
    <mergeCell ref="B304:B306"/>
    <mergeCell ref="J348:J351"/>
    <mergeCell ref="A368:A371"/>
    <mergeCell ref="B368:B371"/>
    <mergeCell ref="C368:C371"/>
    <mergeCell ref="B353:N353"/>
    <mergeCell ref="B363:N363"/>
    <mergeCell ref="J358:J361"/>
    <mergeCell ref="A378:A381"/>
    <mergeCell ref="B378:B381"/>
    <mergeCell ref="J388:J391"/>
    <mergeCell ref="J392:J395"/>
    <mergeCell ref="A274:N274"/>
    <mergeCell ref="C275:J275"/>
    <mergeCell ref="K275:N275"/>
    <mergeCell ref="A276:A279"/>
    <mergeCell ref="B276:B279"/>
    <mergeCell ref="J276:J279"/>
    <mergeCell ref="C268:J268"/>
    <mergeCell ref="K268:N268"/>
    <mergeCell ref="A269:A272"/>
    <mergeCell ref="B269:B272"/>
    <mergeCell ref="C269:C272"/>
    <mergeCell ref="A287:A290"/>
    <mergeCell ref="B287:B290"/>
    <mergeCell ref="C287:C290"/>
    <mergeCell ref="K3:M3"/>
    <mergeCell ref="A71:A72"/>
    <mergeCell ref="A73:A74"/>
    <mergeCell ref="A75:A76"/>
    <mergeCell ref="A77:A78"/>
    <mergeCell ref="A70:N70"/>
    <mergeCell ref="C286:J286"/>
    <mergeCell ref="K286:N286"/>
    <mergeCell ref="J287:J290"/>
    <mergeCell ref="A280:A283"/>
    <mergeCell ref="C280:C283"/>
    <mergeCell ref="J280:J283"/>
    <mergeCell ref="B281:B283"/>
    <mergeCell ref="A285:N285"/>
    <mergeCell ref="C276:C279"/>
    <mergeCell ref="C263:J263"/>
    <mergeCell ref="K263:N263"/>
    <mergeCell ref="A264:A267"/>
    <mergeCell ref="B264:B267"/>
    <mergeCell ref="C264:C267"/>
    <mergeCell ref="J264:J267"/>
    <mergeCell ref="A297:N297"/>
    <mergeCell ref="C298:J298"/>
    <mergeCell ref="K298:N298"/>
    <mergeCell ref="A299:A302"/>
    <mergeCell ref="B299:B302"/>
    <mergeCell ref="J299:J302"/>
    <mergeCell ref="C291:J291"/>
    <mergeCell ref="K291:N291"/>
    <mergeCell ref="A292:A295"/>
    <mergeCell ref="B292:B295"/>
    <mergeCell ref="C292:C295"/>
    <mergeCell ref="J292:J295"/>
    <mergeCell ref="A257:A260"/>
    <mergeCell ref="C257:C260"/>
    <mergeCell ref="J257:J260"/>
    <mergeCell ref="B258:B260"/>
    <mergeCell ref="A262:N262"/>
    <mergeCell ref="J269:J272"/>
    <mergeCell ref="A251:N251"/>
    <mergeCell ref="C252:J252"/>
    <mergeCell ref="K252:N252"/>
    <mergeCell ref="A253:A256"/>
    <mergeCell ref="B253:B256"/>
    <mergeCell ref="J253:J256"/>
    <mergeCell ref="C245:J245"/>
    <mergeCell ref="K245:N245"/>
    <mergeCell ref="A246:A249"/>
    <mergeCell ref="B246:B249"/>
    <mergeCell ref="C246:C249"/>
    <mergeCell ref="J246:J249"/>
    <mergeCell ref="C253:C256"/>
    <mergeCell ref="C240:J240"/>
    <mergeCell ref="K240:N240"/>
    <mergeCell ref="A241:A244"/>
    <mergeCell ref="B241:B244"/>
    <mergeCell ref="C241:C244"/>
    <mergeCell ref="J241:J244"/>
    <mergeCell ref="A234:A237"/>
    <mergeCell ref="C234:C237"/>
    <mergeCell ref="J234:J237"/>
    <mergeCell ref="B235:B237"/>
    <mergeCell ref="A239:N239"/>
    <mergeCell ref="A228:N228"/>
    <mergeCell ref="C229:J229"/>
    <mergeCell ref="K229:N229"/>
    <mergeCell ref="A230:A233"/>
    <mergeCell ref="B230:B233"/>
    <mergeCell ref="J230:J233"/>
    <mergeCell ref="C230:C233"/>
    <mergeCell ref="K222:N222"/>
    <mergeCell ref="A223:A226"/>
    <mergeCell ref="B223:B226"/>
    <mergeCell ref="C223:C226"/>
    <mergeCell ref="J223:J226"/>
    <mergeCell ref="C217:J217"/>
    <mergeCell ref="K217:N217"/>
    <mergeCell ref="A218:A221"/>
    <mergeCell ref="B218:B221"/>
    <mergeCell ref="C218:C221"/>
    <mergeCell ref="J218:J221"/>
    <mergeCell ref="C222:J222"/>
    <mergeCell ref="A211:A214"/>
    <mergeCell ref="C211:C214"/>
    <mergeCell ref="J211:J214"/>
    <mergeCell ref="B212:B214"/>
    <mergeCell ref="A216:N216"/>
    <mergeCell ref="A205:N205"/>
    <mergeCell ref="C206:J206"/>
    <mergeCell ref="K206:N206"/>
    <mergeCell ref="A207:A210"/>
    <mergeCell ref="B207:B210"/>
    <mergeCell ref="J207:J210"/>
    <mergeCell ref="C207:C210"/>
    <mergeCell ref="A200:A203"/>
    <mergeCell ref="B200:B203"/>
    <mergeCell ref="C200:C203"/>
    <mergeCell ref="J200:J203"/>
    <mergeCell ref="C195:J195"/>
    <mergeCell ref="K195:N195"/>
    <mergeCell ref="A196:A199"/>
    <mergeCell ref="B196:B199"/>
    <mergeCell ref="C196:C199"/>
    <mergeCell ref="J196:J199"/>
    <mergeCell ref="A189:A192"/>
    <mergeCell ref="C189:C192"/>
    <mergeCell ref="J189:J192"/>
    <mergeCell ref="B190:B192"/>
    <mergeCell ref="A194:N194"/>
    <mergeCell ref="A183:N183"/>
    <mergeCell ref="C184:J184"/>
    <mergeCell ref="K184:N184"/>
    <mergeCell ref="A185:A188"/>
    <mergeCell ref="B185:B188"/>
    <mergeCell ref="J185:J188"/>
    <mergeCell ref="C185:C188"/>
    <mergeCell ref="K177:N177"/>
    <mergeCell ref="A178:A181"/>
    <mergeCell ref="B178:B181"/>
    <mergeCell ref="C178:C181"/>
    <mergeCell ref="J178:J181"/>
    <mergeCell ref="C172:J172"/>
    <mergeCell ref="K172:N172"/>
    <mergeCell ref="A173:A176"/>
    <mergeCell ref="B173:B176"/>
    <mergeCell ref="C173:C176"/>
    <mergeCell ref="J173:J176"/>
    <mergeCell ref="C177:J177"/>
    <mergeCell ref="A166:A169"/>
    <mergeCell ref="C166:C169"/>
    <mergeCell ref="J166:J169"/>
    <mergeCell ref="B167:B169"/>
    <mergeCell ref="A171:N171"/>
    <mergeCell ref="A160:N160"/>
    <mergeCell ref="C161:J161"/>
    <mergeCell ref="K161:N161"/>
    <mergeCell ref="A162:A165"/>
    <mergeCell ref="B162:B165"/>
    <mergeCell ref="J162:J165"/>
    <mergeCell ref="C162:C165"/>
    <mergeCell ref="A148:N148"/>
    <mergeCell ref="A137:N137"/>
    <mergeCell ref="C138:J138"/>
    <mergeCell ref="K138:N138"/>
    <mergeCell ref="A139:A142"/>
    <mergeCell ref="B139:B142"/>
    <mergeCell ref="J139:J142"/>
    <mergeCell ref="K154:N154"/>
    <mergeCell ref="A155:A158"/>
    <mergeCell ref="B155:B158"/>
    <mergeCell ref="C155:C158"/>
    <mergeCell ref="J155:J158"/>
    <mergeCell ref="C149:J149"/>
    <mergeCell ref="K149:N149"/>
    <mergeCell ref="A150:A153"/>
    <mergeCell ref="B150:B153"/>
    <mergeCell ref="C150:C153"/>
    <mergeCell ref="J150:J153"/>
    <mergeCell ref="C139:C142"/>
    <mergeCell ref="C154:J154"/>
    <mergeCell ref="K126:N126"/>
    <mergeCell ref="A127:A130"/>
    <mergeCell ref="B127:B130"/>
    <mergeCell ref="C127:C130"/>
    <mergeCell ref="J127:J130"/>
    <mergeCell ref="A143:A146"/>
    <mergeCell ref="C143:C146"/>
    <mergeCell ref="J143:J146"/>
    <mergeCell ref="B144:B146"/>
    <mergeCell ref="C131:J131"/>
    <mergeCell ref="B331:N331"/>
    <mergeCell ref="B318:B321"/>
    <mergeCell ref="A97:A100"/>
    <mergeCell ref="C97:C100"/>
    <mergeCell ref="J97:J100"/>
    <mergeCell ref="B98:B100"/>
    <mergeCell ref="B317:N317"/>
    <mergeCell ref="B332:B335"/>
    <mergeCell ref="C332:C335"/>
    <mergeCell ref="K108:N108"/>
    <mergeCell ref="A109:A112"/>
    <mergeCell ref="B109:B112"/>
    <mergeCell ref="C109:C112"/>
    <mergeCell ref="J109:J112"/>
    <mergeCell ref="A104:A107"/>
    <mergeCell ref="B104:B107"/>
    <mergeCell ref="C104:C107"/>
    <mergeCell ref="J104:J107"/>
    <mergeCell ref="K131:N131"/>
    <mergeCell ref="A132:A135"/>
    <mergeCell ref="B132:B135"/>
    <mergeCell ref="C132:C135"/>
    <mergeCell ref="J132:J135"/>
    <mergeCell ref="C126:J126"/>
    <mergeCell ref="A116:A119"/>
    <mergeCell ref="B116:B119"/>
    <mergeCell ref="B66:B68"/>
    <mergeCell ref="K85:N85"/>
    <mergeCell ref="J18:J21"/>
    <mergeCell ref="A65:A68"/>
    <mergeCell ref="C65:C68"/>
    <mergeCell ref="A79:N79"/>
    <mergeCell ref="C80:J80"/>
    <mergeCell ref="K80:N80"/>
    <mergeCell ref="A81:A84"/>
    <mergeCell ref="B81:B84"/>
    <mergeCell ref="K92:N92"/>
    <mergeCell ref="A93:A96"/>
    <mergeCell ref="B93:B96"/>
    <mergeCell ref="J93:J96"/>
    <mergeCell ref="C93:C96"/>
    <mergeCell ref="C116:C119"/>
    <mergeCell ref="J116:J119"/>
    <mergeCell ref="C108:J108"/>
    <mergeCell ref="C92:J92"/>
    <mergeCell ref="J24:J27"/>
    <mergeCell ref="J65:J68"/>
    <mergeCell ref="J86:J89"/>
    <mergeCell ref="A374:A377"/>
    <mergeCell ref="B374:B377"/>
    <mergeCell ref="C374:C377"/>
    <mergeCell ref="A354:A357"/>
    <mergeCell ref="B354:B357"/>
    <mergeCell ref="C354:C357"/>
    <mergeCell ref="B373:N373"/>
    <mergeCell ref="A358:A361"/>
    <mergeCell ref="B358:B361"/>
    <mergeCell ref="C358:C361"/>
    <mergeCell ref="A364:A367"/>
    <mergeCell ref="B364:B367"/>
    <mergeCell ref="C364:C367"/>
    <mergeCell ref="J374:J377"/>
    <mergeCell ref="J354:J357"/>
    <mergeCell ref="J364:J367"/>
    <mergeCell ref="J368:J371"/>
    <mergeCell ref="A348:A351"/>
    <mergeCell ref="B348:B351"/>
    <mergeCell ref="C348:C351"/>
    <mergeCell ref="C318:C321"/>
    <mergeCell ref="A318:A321"/>
    <mergeCell ref="A326:A329"/>
    <mergeCell ref="B326:B329"/>
    <mergeCell ref="C86:C89"/>
    <mergeCell ref="A91:N91"/>
    <mergeCell ref="C313:C316"/>
    <mergeCell ref="A86:A89"/>
    <mergeCell ref="J318:J321"/>
    <mergeCell ref="B313:B316"/>
    <mergeCell ref="A313:A316"/>
    <mergeCell ref="A311:N311"/>
    <mergeCell ref="A322:A325"/>
    <mergeCell ref="A332:A335"/>
    <mergeCell ref="C103:J103"/>
    <mergeCell ref="K103:N103"/>
    <mergeCell ref="A120:A123"/>
    <mergeCell ref="C120:C123"/>
    <mergeCell ref="J120:J123"/>
    <mergeCell ref="B121:B123"/>
    <mergeCell ref="A125:N125"/>
    <mergeCell ref="B24:B27"/>
    <mergeCell ref="J313:J316"/>
    <mergeCell ref="A102:N102"/>
    <mergeCell ref="B86:B89"/>
    <mergeCell ref="B18:B21"/>
    <mergeCell ref="A24:A27"/>
    <mergeCell ref="C24:C27"/>
    <mergeCell ref="B49:B52"/>
    <mergeCell ref="J49:J52"/>
    <mergeCell ref="B53:B56"/>
    <mergeCell ref="J53:J56"/>
    <mergeCell ref="B57:B60"/>
    <mergeCell ref="J57:J60"/>
    <mergeCell ref="A28:N28"/>
    <mergeCell ref="B29:B32"/>
    <mergeCell ref="J29:J32"/>
    <mergeCell ref="B33:B36"/>
    <mergeCell ref="J33:J36"/>
    <mergeCell ref="B37:B40"/>
    <mergeCell ref="J37:J40"/>
    <mergeCell ref="B41:B44"/>
    <mergeCell ref="A114:N114"/>
    <mergeCell ref="C115:J115"/>
    <mergeCell ref="K115:N115"/>
    <mergeCell ref="J326:J329"/>
    <mergeCell ref="J332:J335"/>
    <mergeCell ref="K2:N2"/>
    <mergeCell ref="K23:N23"/>
    <mergeCell ref="A22:N22"/>
    <mergeCell ref="K17:N17"/>
    <mergeCell ref="A16:N16"/>
    <mergeCell ref="A18:A21"/>
    <mergeCell ref="C18:C21"/>
    <mergeCell ref="C17:J17"/>
    <mergeCell ref="C23:J23"/>
    <mergeCell ref="A2:J2"/>
    <mergeCell ref="C3:D3"/>
    <mergeCell ref="E3:I3"/>
    <mergeCell ref="J3:J4"/>
    <mergeCell ref="J5:J8"/>
    <mergeCell ref="N3:N4"/>
    <mergeCell ref="A5:A8"/>
    <mergeCell ref="B5:B8"/>
    <mergeCell ref="C5:C8"/>
    <mergeCell ref="C10:C13"/>
    <mergeCell ref="A10:A13"/>
    <mergeCell ref="J10:J13"/>
    <mergeCell ref="B10:B13"/>
    <mergeCell ref="J340:J343"/>
    <mergeCell ref="J344:J347"/>
    <mergeCell ref="J41:J44"/>
    <mergeCell ref="B45:B48"/>
    <mergeCell ref="J45:J48"/>
    <mergeCell ref="B416:B419"/>
    <mergeCell ref="B336:B339"/>
    <mergeCell ref="B340:B343"/>
    <mergeCell ref="B388:B391"/>
    <mergeCell ref="B392:B395"/>
    <mergeCell ref="B396:B399"/>
    <mergeCell ref="B400:B403"/>
    <mergeCell ref="B404:B407"/>
    <mergeCell ref="B408:B411"/>
    <mergeCell ref="B383:O383"/>
    <mergeCell ref="B344:B347"/>
    <mergeCell ref="B322:B325"/>
    <mergeCell ref="C322:C325"/>
    <mergeCell ref="J322:J325"/>
    <mergeCell ref="C378:C381"/>
    <mergeCell ref="J378:J381"/>
    <mergeCell ref="C81:C84"/>
    <mergeCell ref="J81:J84"/>
    <mergeCell ref="C85:J85"/>
  </mergeCells>
  <pageMargins left="0.19685039370078741" right="0.19685039370078741" top="0.19685039370078741" bottom="0.19685039370078741" header="0.15748031496062992" footer="0.15748031496062992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5"/>
  <sheetViews>
    <sheetView zoomScale="50" zoomScaleNormal="50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3" sqref="K3:M3"/>
    </sheetView>
  </sheetViews>
  <sheetFormatPr defaultRowHeight="20.25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6.7109375" style="186" customWidth="1"/>
    <col min="12" max="12" width="14.140625" style="2" customWidth="1"/>
    <col min="13" max="13" width="18.85546875" style="2" customWidth="1"/>
    <col min="14" max="14" width="15" style="2" customWidth="1"/>
    <col min="15" max="15" width="3.7109375" style="104" customWidth="1"/>
    <col min="16" max="16" width="14.7109375" style="175" customWidth="1"/>
    <col min="17" max="17" width="9.140625" style="105"/>
    <col min="18" max="18" width="55.140625" style="105" customWidth="1"/>
    <col min="19" max="19" width="28.85546875" style="99" customWidth="1"/>
    <col min="20" max="20" width="36" style="99" customWidth="1"/>
    <col min="21" max="21" width="34" style="99" customWidth="1"/>
    <col min="22" max="22" width="30.28515625" style="99" customWidth="1"/>
    <col min="23" max="23" width="32" style="105" customWidth="1"/>
    <col min="24" max="24" width="28" style="105" customWidth="1"/>
    <col min="25" max="25" width="22.5703125" style="105" customWidth="1"/>
    <col min="26" max="26" width="9.140625" style="105"/>
    <col min="27" max="27" width="55.140625" style="105" customWidth="1"/>
    <col min="28" max="28" width="28.85546875" style="99" customWidth="1"/>
    <col min="29" max="29" width="36" style="99" customWidth="1"/>
    <col min="30" max="30" width="34" style="99" customWidth="1"/>
    <col min="31" max="31" width="30.28515625" style="99" customWidth="1"/>
    <col min="32" max="32" width="32" style="105" customWidth="1"/>
    <col min="33" max="33" width="28" style="105" customWidth="1"/>
    <col min="34" max="43" width="9.140625" style="105"/>
    <col min="44" max="52" width="9.140625" style="104"/>
  </cols>
  <sheetData>
    <row r="1" spans="1:52">
      <c r="B1" s="130" t="s">
        <v>70</v>
      </c>
      <c r="N1" s="16" t="s">
        <v>68</v>
      </c>
    </row>
    <row r="2" spans="1:52" ht="76.5" customHeight="1" thickBot="1">
      <c r="A2" s="503" t="str">
        <f>'Приложение 1 (ОТЧЕТНЫЙ ПЕРИОД) '!A2:J2</f>
        <v xml:space="preserve">ИНФОРМАЦИЯ
 по показателям и мероприятиям дорожных карт по достижению показателей  Указа Президента Российской Федерации от 07.05.2018 № 204
муниципальное образование </v>
      </c>
      <c r="B2" s="503"/>
      <c r="C2" s="503"/>
      <c r="D2" s="503"/>
      <c r="E2" s="503"/>
      <c r="F2" s="503"/>
      <c r="G2" s="503"/>
      <c r="H2" s="503"/>
      <c r="I2" s="503"/>
      <c r="J2" s="503"/>
      <c r="K2" s="486" t="s">
        <v>90</v>
      </c>
      <c r="L2" s="486"/>
      <c r="M2" s="486"/>
      <c r="N2" s="487"/>
      <c r="Y2" s="280" t="s">
        <v>73</v>
      </c>
    </row>
    <row r="3" spans="1:52" ht="120.75" customHeight="1" thickBot="1">
      <c r="A3" s="9" t="s">
        <v>0</v>
      </c>
      <c r="B3" s="10" t="s">
        <v>1</v>
      </c>
      <c r="C3" s="504" t="s">
        <v>2</v>
      </c>
      <c r="D3" s="505"/>
      <c r="E3" s="506" t="s">
        <v>80</v>
      </c>
      <c r="F3" s="507"/>
      <c r="G3" s="507"/>
      <c r="H3" s="507"/>
      <c r="I3" s="507"/>
      <c r="J3" s="508" t="s">
        <v>92</v>
      </c>
      <c r="K3" s="664" t="str">
        <f>'Приложение 1 (ОТЧЕТНЫЙ ПЕРИОД) '!K3</f>
        <v>ИТОГ ПРОФИНАНСИРОВАННО, млн рублей</v>
      </c>
      <c r="L3" s="665"/>
      <c r="M3" s="666"/>
      <c r="N3" s="644" t="s">
        <v>17</v>
      </c>
      <c r="R3" s="145" t="s">
        <v>98</v>
      </c>
      <c r="W3" s="106"/>
      <c r="X3" s="106"/>
      <c r="Y3" s="106"/>
      <c r="Z3" s="106"/>
      <c r="AH3" s="106"/>
      <c r="AI3" s="106"/>
      <c r="AJ3" s="106"/>
      <c r="AK3" s="106"/>
      <c r="AL3" s="106"/>
      <c r="AM3" s="106"/>
      <c r="AN3" s="106"/>
      <c r="AO3" s="106"/>
      <c r="AP3" s="106"/>
    </row>
    <row r="4" spans="1:52" ht="165.75" customHeight="1" thickBot="1">
      <c r="A4" s="9"/>
      <c r="B4" s="98" t="str">
        <f>'Приложение 1 (ОТЧЕТНЫЙ ПЕРИОД) '!B4</f>
        <v>городской округ (муниципальный р-н)</v>
      </c>
      <c r="C4" s="11" t="s">
        <v>3</v>
      </c>
      <c r="D4" s="12" t="s">
        <v>4</v>
      </c>
      <c r="E4" s="20" t="str">
        <f>'Приложение 1 (ОТЧЕТНЫЙ ПЕРИОД) '!E4</f>
        <v>2022 г. 
(план в соответствии с бюджетом)</v>
      </c>
      <c r="F4" s="20" t="str">
        <f>'Приложение 1 (ОТЧЕТНЫЙ ПЕРИОД) '!F4</f>
        <v>сумма подписанного контракта по мероприятию</v>
      </c>
      <c r="G4" s="45" t="str">
        <f>'Приложение 1 (ОТЧЕТНЫЙ ПЕРИОД) '!G4</f>
        <v>профинанси-ровано (кассовый расход) /исполнение 
на 01.04.2022</v>
      </c>
      <c r="H4" s="20" t="str">
        <f>'Приложение 1 (ОТЧЕТНЫЙ ПЕРИОД) '!H4</f>
        <v>2023 г.
(план в соответствии с бюджетом)</v>
      </c>
      <c r="I4" s="20" t="str">
        <f>'Приложение 1 (ОТЧЕТНЫЙ ПЕРИОД) '!I4</f>
        <v>2024 г.
 (план в соответствии с бюджетом)</v>
      </c>
      <c r="J4" s="509"/>
      <c r="K4" s="294" t="str">
        <f>'Приложение 1 (ОТЧЕТНЫЙ ПЕРИОД) '!K4</f>
        <v>2019 г.</v>
      </c>
      <c r="L4" s="292" t="str">
        <f>'Приложение 1 (ОТЧЕТНЫЙ ПЕРИОД) '!L4</f>
        <v>2020 г.</v>
      </c>
      <c r="M4" s="295" t="str">
        <f>'Приложение 1 (ОТЧЕТНЫЙ ПЕРИОД) '!M4</f>
        <v>2021 г.*</v>
      </c>
      <c r="N4" s="645"/>
      <c r="P4" s="181" t="s">
        <v>67</v>
      </c>
      <c r="R4" s="119" t="str">
        <f>B4</f>
        <v>городской округ (муниципальный р-н)</v>
      </c>
      <c r="S4" s="120" t="s">
        <v>69</v>
      </c>
      <c r="T4" s="120" t="str">
        <f>E4</f>
        <v>2022 г. 
(план в соответствии с бюджетом)</v>
      </c>
      <c r="U4" s="120" t="str">
        <f t="shared" ref="U4:V4" si="0">F4</f>
        <v>сумма подписанного контракта по мероприятию</v>
      </c>
      <c r="V4" s="217" t="str">
        <f t="shared" si="0"/>
        <v>профинанси-ровано (кассовый расход) /исполнение 
на 01.04.2022</v>
      </c>
      <c r="W4" s="226" t="s">
        <v>83</v>
      </c>
      <c r="X4" s="226" t="s">
        <v>82</v>
      </c>
      <c r="Y4" s="229" t="s">
        <v>81</v>
      </c>
      <c r="Z4" s="106"/>
      <c r="AH4" s="106"/>
      <c r="AI4" s="106"/>
      <c r="AJ4" s="106"/>
      <c r="AK4" s="106"/>
      <c r="AL4" s="106"/>
      <c r="AM4" s="106"/>
      <c r="AN4" s="106"/>
      <c r="AO4" s="106"/>
      <c r="AP4" s="106"/>
    </row>
    <row r="5" spans="1:52" s="15" customFormat="1" ht="24.75" customHeight="1">
      <c r="A5" s="515"/>
      <c r="B5" s="653" t="s">
        <v>41</v>
      </c>
      <c r="C5" s="655"/>
      <c r="D5" s="271" t="s">
        <v>5</v>
      </c>
      <c r="E5" s="272">
        <f t="shared" ref="E5:N5" si="1">E6+E7+E8</f>
        <v>258.81759799999998</v>
      </c>
      <c r="F5" s="272">
        <f t="shared" si="1"/>
        <v>233.62607</v>
      </c>
      <c r="G5" s="272">
        <f t="shared" si="1"/>
        <v>0.23</v>
      </c>
      <c r="H5" s="272">
        <f t="shared" si="1"/>
        <v>140.81315000000001</v>
      </c>
      <c r="I5" s="272">
        <f t="shared" si="1"/>
        <v>119.83</v>
      </c>
      <c r="J5" s="658"/>
      <c r="K5" s="296">
        <f t="shared" si="1"/>
        <v>204.20349999999999</v>
      </c>
      <c r="L5" s="293">
        <f t="shared" si="1"/>
        <v>394.69443599999994</v>
      </c>
      <c r="M5" s="297">
        <f t="shared" si="1"/>
        <v>205.173678</v>
      </c>
      <c r="N5" s="283">
        <f t="shared" si="1"/>
        <v>1323.5323619999999</v>
      </c>
      <c r="O5" s="107"/>
      <c r="P5" s="176"/>
      <c r="Q5" s="108"/>
      <c r="R5" s="653" t="str">
        <f>B5</f>
        <v xml:space="preserve">ВСЕГО </v>
      </c>
      <c r="S5" s="35" t="str">
        <f>D5</f>
        <v>Всего</v>
      </c>
      <c r="T5" s="35">
        <f>E5</f>
        <v>258.81759799999998</v>
      </c>
      <c r="U5" s="35">
        <f t="shared" ref="U5:V5" si="2">F5</f>
        <v>233.62607</v>
      </c>
      <c r="V5" s="35">
        <f t="shared" si="2"/>
        <v>0.23</v>
      </c>
      <c r="W5" s="35">
        <f>F5/E5%</f>
        <v>90.266686579789678</v>
      </c>
      <c r="X5" s="35">
        <f>G5/F5%</f>
        <v>9.8447917220882072E-2</v>
      </c>
      <c r="Y5" s="230">
        <f>V5/T5%</f>
        <v>8.886567288210441E-2</v>
      </c>
      <c r="Z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7"/>
      <c r="AS5" s="107"/>
      <c r="AT5" s="107"/>
      <c r="AU5" s="107"/>
      <c r="AV5" s="107"/>
      <c r="AW5" s="107"/>
      <c r="AX5" s="107"/>
      <c r="AY5" s="107"/>
      <c r="AZ5" s="107"/>
    </row>
    <row r="6" spans="1:52" s="15" customFormat="1" ht="24.75" customHeight="1">
      <c r="A6" s="516"/>
      <c r="B6" s="654"/>
      <c r="C6" s="656"/>
      <c r="D6" s="268" t="s">
        <v>14</v>
      </c>
      <c r="E6" s="269">
        <f t="shared" ref="E6:I8" si="3">E19+E135</f>
        <v>83.034729999999996</v>
      </c>
      <c r="F6" s="269">
        <f t="shared" si="3"/>
        <v>79.081299999999999</v>
      </c>
      <c r="G6" s="269">
        <f t="shared" si="3"/>
        <v>0</v>
      </c>
      <c r="H6" s="269">
        <f t="shared" si="3"/>
        <v>23.64</v>
      </c>
      <c r="I6" s="269">
        <f t="shared" si="3"/>
        <v>23.64</v>
      </c>
      <c r="J6" s="659"/>
      <c r="K6" s="281">
        <f t="shared" ref="K6:M8" si="4">K19+K135</f>
        <v>30.23</v>
      </c>
      <c r="L6" s="270">
        <f t="shared" si="4"/>
        <v>70.24799999999999</v>
      </c>
      <c r="M6" s="298">
        <f t="shared" si="4"/>
        <v>84.440100000000001</v>
      </c>
      <c r="N6" s="284">
        <f t="shared" ref="N6" si="5">N19+N135</f>
        <v>315.23283000000004</v>
      </c>
      <c r="O6" s="107"/>
      <c r="P6" s="176"/>
      <c r="Q6" s="108"/>
      <c r="R6" s="654"/>
      <c r="S6" s="125"/>
      <c r="T6" s="125"/>
      <c r="U6" s="125"/>
      <c r="V6" s="125"/>
      <c r="W6" s="121"/>
      <c r="X6" s="122"/>
      <c r="Y6" s="108"/>
      <c r="Z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107"/>
      <c r="AT6" s="107"/>
      <c r="AU6" s="107"/>
      <c r="AV6" s="107"/>
      <c r="AW6" s="107"/>
      <c r="AX6" s="107"/>
      <c r="AY6" s="107"/>
      <c r="AZ6" s="107"/>
    </row>
    <row r="7" spans="1:52" s="15" customFormat="1" ht="24.75" customHeight="1">
      <c r="A7" s="516"/>
      <c r="B7" s="654"/>
      <c r="C7" s="656"/>
      <c r="D7" s="268" t="s">
        <v>6</v>
      </c>
      <c r="E7" s="269">
        <f t="shared" si="3"/>
        <v>170.58432099999999</v>
      </c>
      <c r="F7" s="269">
        <f t="shared" si="3"/>
        <v>151.54320000000001</v>
      </c>
      <c r="G7" s="269">
        <f t="shared" si="3"/>
        <v>0.23</v>
      </c>
      <c r="H7" s="269">
        <f t="shared" si="3"/>
        <v>111.59099999999999</v>
      </c>
      <c r="I7" s="269">
        <f t="shared" si="3"/>
        <v>90.53</v>
      </c>
      <c r="J7" s="659"/>
      <c r="K7" s="281">
        <f t="shared" si="4"/>
        <v>113.066</v>
      </c>
      <c r="L7" s="270">
        <f t="shared" si="4"/>
        <v>199.00197199999999</v>
      </c>
      <c r="M7" s="298">
        <f t="shared" si="4"/>
        <v>116.45248999999998</v>
      </c>
      <c r="N7" s="284">
        <f t="shared" ref="N7" si="6">N20+N136</f>
        <v>801.22578299999998</v>
      </c>
      <c r="O7" s="107"/>
      <c r="P7" s="176"/>
      <c r="Q7" s="108"/>
      <c r="R7" s="654"/>
      <c r="S7" s="125"/>
      <c r="T7" s="125"/>
      <c r="U7" s="125"/>
      <c r="V7" s="125"/>
      <c r="W7" s="121"/>
      <c r="X7" s="122"/>
      <c r="Y7" s="108"/>
      <c r="Z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7"/>
      <c r="AS7" s="107"/>
      <c r="AT7" s="107"/>
      <c r="AU7" s="107"/>
      <c r="AV7" s="107"/>
      <c r="AW7" s="107"/>
      <c r="AX7" s="107"/>
      <c r="AY7" s="107"/>
      <c r="AZ7" s="107"/>
    </row>
    <row r="8" spans="1:52" s="15" customFormat="1" ht="24.75" customHeight="1" thickBot="1">
      <c r="A8" s="516"/>
      <c r="B8" s="654"/>
      <c r="C8" s="657"/>
      <c r="D8" s="273" t="s">
        <v>7</v>
      </c>
      <c r="E8" s="274">
        <f t="shared" si="3"/>
        <v>5.1985469999999996</v>
      </c>
      <c r="F8" s="274">
        <f t="shared" si="3"/>
        <v>3.0015700000000005</v>
      </c>
      <c r="G8" s="274">
        <f t="shared" si="3"/>
        <v>0</v>
      </c>
      <c r="H8" s="274">
        <f t="shared" si="3"/>
        <v>5.5821499999999995</v>
      </c>
      <c r="I8" s="274">
        <f t="shared" si="3"/>
        <v>5.66</v>
      </c>
      <c r="J8" s="660"/>
      <c r="K8" s="282">
        <f t="shared" si="4"/>
        <v>60.907500000000006</v>
      </c>
      <c r="L8" s="275">
        <f t="shared" si="4"/>
        <v>125.444464</v>
      </c>
      <c r="M8" s="299">
        <f t="shared" si="4"/>
        <v>4.2810880000000004</v>
      </c>
      <c r="N8" s="285">
        <f t="shared" ref="N8" si="7">N21+N137</f>
        <v>207.07374899999999</v>
      </c>
      <c r="O8" s="107"/>
      <c r="P8" s="176"/>
      <c r="Q8" s="108"/>
      <c r="R8" s="696"/>
      <c r="S8" s="126"/>
      <c r="T8" s="126"/>
      <c r="U8" s="126"/>
      <c r="V8" s="126"/>
      <c r="W8" s="123"/>
      <c r="X8" s="124"/>
      <c r="Y8" s="108"/>
      <c r="Z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7"/>
      <c r="AS8" s="107"/>
      <c r="AT8" s="107"/>
      <c r="AU8" s="107"/>
      <c r="AV8" s="107"/>
      <c r="AW8" s="107"/>
      <c r="AX8" s="107"/>
      <c r="AY8" s="107"/>
      <c r="AZ8" s="107"/>
    </row>
    <row r="9" spans="1:52" s="14" customFormat="1" ht="11.25" customHeight="1">
      <c r="A9" s="146"/>
      <c r="B9" s="140"/>
      <c r="C9" s="141"/>
      <c r="D9" s="142"/>
      <c r="E9" s="143"/>
      <c r="F9" s="143"/>
      <c r="G9" s="143"/>
      <c r="H9" s="143"/>
      <c r="I9" s="143"/>
      <c r="J9" s="143"/>
      <c r="K9" s="193"/>
      <c r="L9" s="23"/>
      <c r="M9" s="23"/>
      <c r="N9" s="144"/>
      <c r="O9" s="109"/>
      <c r="P9" s="177"/>
      <c r="Q9" s="110"/>
      <c r="R9" s="110"/>
      <c r="S9" s="101"/>
      <c r="T9" s="101"/>
      <c r="U9" s="101"/>
      <c r="V9" s="101"/>
      <c r="W9" s="110"/>
      <c r="X9" s="110"/>
      <c r="Y9" s="110"/>
      <c r="Z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09"/>
      <c r="AS9" s="109"/>
      <c r="AT9" s="109"/>
      <c r="AU9" s="109"/>
      <c r="AV9" s="109"/>
      <c r="AW9" s="109"/>
      <c r="AX9" s="109"/>
      <c r="AY9" s="109"/>
      <c r="AZ9" s="109"/>
    </row>
    <row r="10" spans="1:52" s="14" customFormat="1" ht="11.25" customHeight="1">
      <c r="A10" s="147"/>
      <c r="B10" s="89"/>
      <c r="C10" s="22"/>
      <c r="D10" s="26"/>
      <c r="E10" s="23"/>
      <c r="F10" s="23"/>
      <c r="G10" s="23"/>
      <c r="H10" s="23"/>
      <c r="I10" s="23"/>
      <c r="J10" s="23"/>
      <c r="K10" s="193"/>
      <c r="L10" s="23"/>
      <c r="M10" s="23"/>
      <c r="N10" s="24"/>
      <c r="O10" s="109"/>
      <c r="P10" s="177"/>
      <c r="Q10" s="110"/>
      <c r="R10" s="110"/>
      <c r="S10" s="101"/>
      <c r="T10" s="101"/>
      <c r="U10" s="101"/>
      <c r="V10" s="101"/>
      <c r="W10" s="110"/>
      <c r="X10" s="110"/>
      <c r="Y10" s="110"/>
      <c r="Z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09"/>
      <c r="AS10" s="109"/>
      <c r="AT10" s="109"/>
      <c r="AU10" s="109"/>
      <c r="AV10" s="109"/>
      <c r="AW10" s="109"/>
      <c r="AX10" s="109"/>
      <c r="AY10" s="109"/>
      <c r="AZ10" s="109"/>
    </row>
    <row r="11" spans="1:52" s="14" customFormat="1" ht="17.25" customHeight="1">
      <c r="A11" s="147"/>
      <c r="B11" s="90" t="s">
        <v>67</v>
      </c>
      <c r="C11" s="72"/>
      <c r="D11" s="77" t="s">
        <v>5</v>
      </c>
      <c r="E11" s="91">
        <f>E5-'Приложение 1 (ОТЧЕТНЫЙ ПЕРИОД) '!E5</f>
        <v>0</v>
      </c>
      <c r="F11" s="91">
        <f>F5-'Приложение 1 (ОТЧЕТНЫЙ ПЕРИОД) '!F5</f>
        <v>0</v>
      </c>
      <c r="G11" s="91">
        <f>G5-'Приложение 1 (ОТЧЕТНЫЙ ПЕРИОД) '!G5</f>
        <v>0</v>
      </c>
      <c r="H11" s="91">
        <f>H5-'Приложение 1 (ОТЧЕТНЫЙ ПЕРИОД) '!H5</f>
        <v>0</v>
      </c>
      <c r="I11" s="91">
        <f>I5-'Приложение 1 (ОТЧЕТНЫЙ ПЕРИОД) '!I5</f>
        <v>0</v>
      </c>
      <c r="J11" s="91"/>
      <c r="K11" s="194">
        <f>K5-'Приложение 1 (ОТЧЕТНЫЙ ПЕРИОД) '!K5</f>
        <v>0</v>
      </c>
      <c r="L11" s="91">
        <f>L5-'Приложение 1 (ОТЧЕТНЫЙ ПЕРИОД) '!L5</f>
        <v>0</v>
      </c>
      <c r="M11" s="91">
        <f>M5-'Приложение 1 (ОТЧЕТНЫЙ ПЕРИОД) '!M5</f>
        <v>0</v>
      </c>
      <c r="N11" s="92">
        <f>N5-'Приложение 1 (ОТЧЕТНЫЙ ПЕРИОД) '!N5</f>
        <v>0</v>
      </c>
      <c r="O11" s="111"/>
      <c r="P11" s="178">
        <f>SUM(E11:O11)</f>
        <v>0</v>
      </c>
      <c r="Q11" s="110"/>
      <c r="R11" s="110"/>
      <c r="S11" s="101"/>
      <c r="T11" s="101"/>
      <c r="U11" s="101"/>
      <c r="V11" s="101"/>
      <c r="W11" s="110"/>
      <c r="X11" s="110"/>
      <c r="Y11" s="110"/>
      <c r="Z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09"/>
      <c r="AS11" s="109"/>
      <c r="AT11" s="109"/>
      <c r="AU11" s="109"/>
      <c r="AV11" s="109"/>
      <c r="AW11" s="109"/>
      <c r="AX11" s="109"/>
      <c r="AY11" s="109"/>
      <c r="AZ11" s="109"/>
    </row>
    <row r="12" spans="1:52" s="14" customFormat="1" ht="22.5" customHeight="1">
      <c r="A12" s="147"/>
      <c r="B12" s="90" t="s">
        <v>67</v>
      </c>
      <c r="C12" s="72"/>
      <c r="D12" s="77" t="s">
        <v>14</v>
      </c>
      <c r="E12" s="91">
        <f>E6-'Приложение 1 (ОТЧЕТНЫЙ ПЕРИОД) '!E6</f>
        <v>0</v>
      </c>
      <c r="F12" s="91">
        <f>F6-'Приложение 1 (ОТЧЕТНЫЙ ПЕРИОД) '!F6</f>
        <v>0</v>
      </c>
      <c r="G12" s="91">
        <f>G6-'Приложение 1 (ОТЧЕТНЫЙ ПЕРИОД) '!G6</f>
        <v>0</v>
      </c>
      <c r="H12" s="91">
        <f>H6-'Приложение 1 (ОТЧЕТНЫЙ ПЕРИОД) '!H6</f>
        <v>0</v>
      </c>
      <c r="I12" s="91">
        <f>I6-'Приложение 1 (ОТЧЕТНЫЙ ПЕРИОД) '!I6</f>
        <v>0</v>
      </c>
      <c r="J12" s="91"/>
      <c r="K12" s="194">
        <f>K6-'Приложение 1 (ОТЧЕТНЫЙ ПЕРИОД) '!K6</f>
        <v>0</v>
      </c>
      <c r="L12" s="91">
        <f>L6-'Приложение 1 (ОТЧЕТНЫЙ ПЕРИОД) '!L6</f>
        <v>0</v>
      </c>
      <c r="M12" s="91">
        <f>M6-'Приложение 1 (ОТЧЕТНЫЙ ПЕРИОД) '!M6</f>
        <v>0</v>
      </c>
      <c r="N12" s="92">
        <f>N6-'Приложение 1 (ОТЧЕТНЫЙ ПЕРИОД) '!N6</f>
        <v>0</v>
      </c>
      <c r="O12" s="111"/>
      <c r="P12" s="178">
        <f t="shared" ref="P12:P14" si="8">SUM(E12:O12)</f>
        <v>0</v>
      </c>
      <c r="Q12" s="110"/>
      <c r="R12" s="110"/>
      <c r="S12" s="101"/>
      <c r="T12" s="101"/>
      <c r="U12" s="101"/>
      <c r="V12" s="101"/>
      <c r="W12" s="110"/>
      <c r="X12" s="110"/>
      <c r="Y12" s="110"/>
      <c r="Z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09"/>
      <c r="AS12" s="109"/>
      <c r="AT12" s="109"/>
      <c r="AU12" s="109"/>
      <c r="AV12" s="109"/>
      <c r="AW12" s="109"/>
      <c r="AX12" s="109"/>
      <c r="AY12" s="109"/>
      <c r="AZ12" s="109"/>
    </row>
    <row r="13" spans="1:52" s="14" customFormat="1" ht="21" customHeight="1">
      <c r="A13" s="147"/>
      <c r="B13" s="90" t="s">
        <v>67</v>
      </c>
      <c r="C13" s="72"/>
      <c r="D13" s="77" t="s">
        <v>6</v>
      </c>
      <c r="E13" s="91">
        <f>E7-'Приложение 1 (ОТЧЕТНЫЙ ПЕРИОД) '!E7</f>
        <v>0</v>
      </c>
      <c r="F13" s="91">
        <f>F7-'Приложение 1 (ОТЧЕТНЫЙ ПЕРИОД) '!F7</f>
        <v>0</v>
      </c>
      <c r="G13" s="91">
        <f>G7-'Приложение 1 (ОТЧЕТНЫЙ ПЕРИОД) '!G7</f>
        <v>0</v>
      </c>
      <c r="H13" s="91">
        <f>H7-'Приложение 1 (ОТЧЕТНЫЙ ПЕРИОД) '!H7</f>
        <v>0</v>
      </c>
      <c r="I13" s="91">
        <f>I7-'Приложение 1 (ОТЧЕТНЫЙ ПЕРИОД) '!I7</f>
        <v>0</v>
      </c>
      <c r="J13" s="91"/>
      <c r="K13" s="194">
        <f>K7-'Приложение 1 (ОТЧЕТНЫЙ ПЕРИОД) '!K7</f>
        <v>0</v>
      </c>
      <c r="L13" s="91">
        <f>L7-'Приложение 1 (ОТЧЕТНЫЙ ПЕРИОД) '!L7</f>
        <v>0</v>
      </c>
      <c r="M13" s="91">
        <f>M7-'Приложение 1 (ОТЧЕТНЫЙ ПЕРИОД) '!M7</f>
        <v>0</v>
      </c>
      <c r="N13" s="92">
        <f>N7-'Приложение 1 (ОТЧЕТНЫЙ ПЕРИОД) '!N7</f>
        <v>0</v>
      </c>
      <c r="O13" s="111"/>
      <c r="P13" s="178">
        <f t="shared" si="8"/>
        <v>0</v>
      </c>
      <c r="Q13" s="110"/>
      <c r="R13" s="110"/>
      <c r="S13" s="101"/>
      <c r="T13" s="101"/>
      <c r="U13" s="101"/>
      <c r="V13" s="101"/>
      <c r="W13" s="110"/>
      <c r="X13" s="110"/>
      <c r="Y13" s="110"/>
      <c r="Z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09"/>
      <c r="AS13" s="109"/>
      <c r="AT13" s="109"/>
      <c r="AU13" s="109"/>
      <c r="AV13" s="109"/>
      <c r="AW13" s="109"/>
      <c r="AX13" s="109"/>
      <c r="AY13" s="109"/>
      <c r="AZ13" s="109"/>
    </row>
    <row r="14" spans="1:52" s="14" customFormat="1" ht="22.5" customHeight="1">
      <c r="A14" s="147"/>
      <c r="B14" s="90" t="s">
        <v>67</v>
      </c>
      <c r="C14" s="72"/>
      <c r="D14" s="77" t="s">
        <v>7</v>
      </c>
      <c r="E14" s="91">
        <f>E8-'Приложение 1 (ОТЧЕТНЫЙ ПЕРИОД) '!E8</f>
        <v>0</v>
      </c>
      <c r="F14" s="91">
        <f>F8-'Приложение 1 (ОТЧЕТНЫЙ ПЕРИОД) '!F8</f>
        <v>0</v>
      </c>
      <c r="G14" s="91">
        <f>G8-'Приложение 1 (ОТЧЕТНЫЙ ПЕРИОД) '!G8</f>
        <v>0</v>
      </c>
      <c r="H14" s="91">
        <f>H8-'Приложение 1 (ОТЧЕТНЫЙ ПЕРИОД) '!H8</f>
        <v>0</v>
      </c>
      <c r="I14" s="91">
        <f>I8-'Приложение 1 (ОТЧЕТНЫЙ ПЕРИОД) '!I8</f>
        <v>0</v>
      </c>
      <c r="J14" s="91"/>
      <c r="K14" s="194">
        <f>K8-'Приложение 1 (ОТЧЕТНЫЙ ПЕРИОД) '!K8</f>
        <v>0</v>
      </c>
      <c r="L14" s="91">
        <f>L8-'Приложение 1 (ОТЧЕТНЫЙ ПЕРИОД) '!L8</f>
        <v>0</v>
      </c>
      <c r="M14" s="91">
        <f>M8-'Приложение 1 (ОТЧЕТНЫЙ ПЕРИОД) '!M8</f>
        <v>0</v>
      </c>
      <c r="N14" s="92">
        <f>N8-'Приложение 1 (ОТЧЕТНЫЙ ПЕРИОД) '!N8</f>
        <v>0</v>
      </c>
      <c r="O14" s="111"/>
      <c r="P14" s="178">
        <f t="shared" si="8"/>
        <v>0</v>
      </c>
      <c r="Q14" s="110"/>
      <c r="R14" s="110"/>
      <c r="S14" s="101"/>
      <c r="T14" s="101"/>
      <c r="U14" s="101"/>
      <c r="V14" s="101"/>
      <c r="W14" s="110"/>
      <c r="X14" s="110"/>
      <c r="Y14" s="110"/>
      <c r="Z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09"/>
      <c r="AS14" s="109"/>
      <c r="AT14" s="109"/>
      <c r="AU14" s="109"/>
      <c r="AV14" s="109"/>
      <c r="AW14" s="109"/>
      <c r="AX14" s="109"/>
      <c r="AY14" s="109"/>
      <c r="AZ14" s="109"/>
    </row>
    <row r="15" spans="1:52" s="14" customFormat="1" ht="7.5" customHeight="1">
      <c r="A15" s="147"/>
      <c r="B15" s="90"/>
      <c r="C15" s="72"/>
      <c r="D15" s="77"/>
      <c r="E15" s="91"/>
      <c r="F15" s="91"/>
      <c r="G15" s="91"/>
      <c r="H15" s="91"/>
      <c r="I15" s="91"/>
      <c r="J15" s="91"/>
      <c r="K15" s="194"/>
      <c r="L15" s="91"/>
      <c r="M15" s="91"/>
      <c r="N15" s="92"/>
      <c r="O15" s="111"/>
      <c r="P15" s="178"/>
      <c r="Q15" s="110"/>
      <c r="R15" s="110"/>
      <c r="S15" s="101"/>
      <c r="T15" s="101"/>
      <c r="U15" s="101"/>
      <c r="V15" s="101"/>
      <c r="W15" s="110"/>
      <c r="X15" s="110"/>
      <c r="Y15" s="110"/>
      <c r="Z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09"/>
      <c r="AS15" s="109"/>
      <c r="AT15" s="109"/>
      <c r="AU15" s="109"/>
      <c r="AV15" s="109"/>
      <c r="AW15" s="109"/>
      <c r="AX15" s="109"/>
      <c r="AY15" s="109"/>
      <c r="AZ15" s="109"/>
    </row>
    <row r="16" spans="1:52" s="14" customFormat="1" ht="11.25" customHeight="1">
      <c r="A16" s="21"/>
      <c r="B16" s="25"/>
      <c r="C16" s="22"/>
      <c r="D16" s="26"/>
      <c r="E16" s="23"/>
      <c r="F16" s="23"/>
      <c r="G16" s="23"/>
      <c r="H16" s="23"/>
      <c r="I16" s="23"/>
      <c r="J16" s="23"/>
      <c r="K16" s="193"/>
      <c r="L16" s="23"/>
      <c r="M16" s="23"/>
      <c r="N16" s="24"/>
      <c r="O16" s="109"/>
      <c r="P16" s="177"/>
      <c r="Q16" s="110"/>
      <c r="R16" s="110"/>
      <c r="S16" s="101"/>
      <c r="T16" s="101"/>
      <c r="U16" s="101"/>
      <c r="V16" s="101"/>
      <c r="W16" s="110"/>
      <c r="X16" s="110"/>
      <c r="Y16" s="110"/>
      <c r="Z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09"/>
      <c r="AS16" s="109"/>
      <c r="AT16" s="109"/>
      <c r="AU16" s="109"/>
      <c r="AV16" s="109"/>
      <c r="AW16" s="109"/>
      <c r="AX16" s="109"/>
      <c r="AY16" s="109"/>
      <c r="AZ16" s="109"/>
    </row>
    <row r="17" spans="1:52" s="14" customFormat="1" ht="18" customHeight="1" thickBot="1">
      <c r="A17" s="169"/>
      <c r="B17" s="170"/>
      <c r="C17" s="171"/>
      <c r="D17" s="172"/>
      <c r="E17" s="173"/>
      <c r="F17" s="173"/>
      <c r="G17" s="173"/>
      <c r="H17" s="173"/>
      <c r="I17" s="173"/>
      <c r="J17" s="173"/>
      <c r="K17" s="195"/>
      <c r="L17" s="173"/>
      <c r="M17" s="173"/>
      <c r="N17" s="174"/>
      <c r="O17" s="109"/>
      <c r="P17" s="177"/>
      <c r="Q17" s="110"/>
      <c r="R17" s="110"/>
      <c r="S17" s="101"/>
      <c r="T17" s="101"/>
      <c r="U17" s="231"/>
      <c r="V17" s="231"/>
      <c r="W17" s="232"/>
      <c r="X17" s="233"/>
      <c r="Y17" s="279" t="s">
        <v>76</v>
      </c>
      <c r="Z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09"/>
      <c r="AS17" s="109"/>
      <c r="AT17" s="109"/>
      <c r="AU17" s="109"/>
      <c r="AV17" s="109"/>
      <c r="AW17" s="109"/>
      <c r="AX17" s="109"/>
      <c r="AY17" s="109"/>
      <c r="AZ17" s="109"/>
    </row>
    <row r="18" spans="1:52" s="15" customFormat="1" ht="24.75" customHeight="1">
      <c r="A18" s="527"/>
      <c r="B18" s="661" t="s">
        <v>87</v>
      </c>
      <c r="C18" s="667"/>
      <c r="D18" s="36" t="s">
        <v>5</v>
      </c>
      <c r="E18" s="37">
        <f>'Приложение 1 (ОТЧЕТНЫЙ ПЕРИОД) '!E10</f>
        <v>24.776411000000003</v>
      </c>
      <c r="F18" s="37">
        <f>'Приложение 1 (ОТЧЕТНЫЙ ПЕРИОД) '!F10</f>
        <v>24.766299999999998</v>
      </c>
      <c r="G18" s="37">
        <f>'Приложение 1 (ОТЧЕТНЫЙ ПЕРИОД) '!G10</f>
        <v>0</v>
      </c>
      <c r="H18" s="37">
        <f>'Приложение 1 (ОТЧЕТНЫЙ ПЕРИОД) '!H10</f>
        <v>26.05</v>
      </c>
      <c r="I18" s="37">
        <f>'Приложение 1 (ОТЧЕТНЫЙ ПЕРИОД) '!I10</f>
        <v>26.05</v>
      </c>
      <c r="J18" s="670"/>
      <c r="K18" s="187">
        <f>'Приложение 1 (ОТЧЕТНЫЙ ПЕРИОД) '!K10</f>
        <v>83.976500000000001</v>
      </c>
      <c r="L18" s="187">
        <f>'Приложение 1 (ОТЧЕТНЫЙ ПЕРИОД) '!L10</f>
        <v>109.15594499999999</v>
      </c>
      <c r="M18" s="187">
        <f>'Приложение 1 (ОТЧЕТНЫЙ ПЕРИОД) '!M10</f>
        <v>103.93408000000001</v>
      </c>
      <c r="N18" s="38">
        <f>'Приложение 1 (ОТЧЕТНЫЙ ПЕРИОД) '!N10</f>
        <v>373.94293600000003</v>
      </c>
      <c r="O18" s="107"/>
      <c r="P18" s="176"/>
      <c r="Q18" s="108"/>
      <c r="R18" s="697" t="str">
        <f>B18</f>
        <v xml:space="preserve">Всего по мероприятиям национальных проектов  </v>
      </c>
      <c r="S18" s="207" t="str">
        <f>D18</f>
        <v>Всего</v>
      </c>
      <c r="T18" s="207">
        <f>E18</f>
        <v>24.776411000000003</v>
      </c>
      <c r="U18" s="207">
        <f t="shared" ref="U18" si="9">F18</f>
        <v>24.766299999999998</v>
      </c>
      <c r="V18" s="207">
        <f t="shared" ref="V18" si="10">G18</f>
        <v>0</v>
      </c>
      <c r="W18" s="207">
        <f>F18/E18%</f>
        <v>99.959191022460814</v>
      </c>
      <c r="X18" s="207">
        <f>G18/F18%</f>
        <v>0</v>
      </c>
      <c r="Y18" s="230">
        <f>V18/T18%</f>
        <v>0</v>
      </c>
      <c r="Z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7"/>
      <c r="AS18" s="107"/>
      <c r="AT18" s="107"/>
      <c r="AU18" s="107"/>
      <c r="AV18" s="107"/>
      <c r="AW18" s="107"/>
      <c r="AX18" s="107"/>
      <c r="AY18" s="107"/>
      <c r="AZ18" s="107"/>
    </row>
    <row r="19" spans="1:52" s="15" customFormat="1" ht="24.75" customHeight="1">
      <c r="A19" s="528"/>
      <c r="B19" s="662"/>
      <c r="C19" s="668"/>
      <c r="D19" s="27" t="s">
        <v>14</v>
      </c>
      <c r="E19" s="44">
        <f>'Приложение 1 (ОТЧЕТНЫЙ ПЕРИОД) '!E11</f>
        <v>24.149730000000002</v>
      </c>
      <c r="F19" s="44">
        <f>'Приложение 1 (ОТЧЕТНЫЙ ПЕРИОД) '!F11</f>
        <v>24.149699999999999</v>
      </c>
      <c r="G19" s="44">
        <f>'Приложение 1 (ОТЧЕТНЫЙ ПЕРИОД) '!G11</f>
        <v>0</v>
      </c>
      <c r="H19" s="44">
        <f>'Приложение 1 (ОТЧЕТНЫЙ ПЕРИОД) '!H11</f>
        <v>23.64</v>
      </c>
      <c r="I19" s="44">
        <f>'Приложение 1 (ОТЧЕТНЫЙ ПЕРИОД) '!I11</f>
        <v>23.64</v>
      </c>
      <c r="J19" s="671"/>
      <c r="K19" s="188">
        <f>'Приложение 1 (ОТЧЕТНЫЙ ПЕРИОД) '!K11</f>
        <v>30.23</v>
      </c>
      <c r="L19" s="188">
        <f>'Приложение 1 (ОТЧЕТНЫЙ ПЕРИОД) '!L11</f>
        <v>70.24799999999999</v>
      </c>
      <c r="M19" s="188">
        <f>'Приложение 1 (ОТЧЕТНЫЙ ПЕРИОД) '!M11</f>
        <v>84.440100000000001</v>
      </c>
      <c r="N19" s="58">
        <f>'Приложение 1 (ОТЧЕТНЫЙ ПЕРИОД) '!N11</f>
        <v>256.34783000000004</v>
      </c>
      <c r="O19" s="107"/>
      <c r="P19" s="176"/>
      <c r="Q19" s="108"/>
      <c r="R19" s="698"/>
      <c r="S19" s="125"/>
      <c r="T19" s="125"/>
      <c r="U19" s="125"/>
      <c r="V19" s="125"/>
      <c r="W19" s="121"/>
      <c r="X19" s="122"/>
      <c r="Y19" s="108"/>
      <c r="Z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7"/>
      <c r="AS19" s="107"/>
      <c r="AT19" s="107"/>
      <c r="AU19" s="107"/>
      <c r="AV19" s="107"/>
      <c r="AW19" s="107"/>
      <c r="AX19" s="107"/>
      <c r="AY19" s="107"/>
      <c r="AZ19" s="107"/>
    </row>
    <row r="20" spans="1:52" s="15" customFormat="1" ht="24.75" customHeight="1">
      <c r="A20" s="528"/>
      <c r="B20" s="662"/>
      <c r="C20" s="668"/>
      <c r="D20" s="27" t="s">
        <v>6</v>
      </c>
      <c r="E20" s="44">
        <f>'Приложение 1 (ОТЧЕТНЫЙ ПЕРИОД) '!E12</f>
        <v>0.50285099999999994</v>
      </c>
      <c r="F20" s="44">
        <f>'Приложение 1 (ОТЧЕТНЫЙ ПЕРИОД) '!F12</f>
        <v>0.49280000000000002</v>
      </c>
      <c r="G20" s="44">
        <f>'Приложение 1 (ОТЧЕТНЫЙ ПЕРИОД) '!G12</f>
        <v>0</v>
      </c>
      <c r="H20" s="44">
        <f>'Приложение 1 (ОТЧЕТНЫЙ ПЕРИОД) '!H12</f>
        <v>1.41</v>
      </c>
      <c r="I20" s="44">
        <f>'Приложение 1 (ОТЧЕТНЫЙ ПЕРИОД) '!I12</f>
        <v>1.41</v>
      </c>
      <c r="J20" s="671"/>
      <c r="K20" s="188">
        <f>'Приложение 1 (ОТЧЕТНЫЙ ПЕРИОД) '!K12</f>
        <v>49.852000000000011</v>
      </c>
      <c r="L20" s="188">
        <f>'Приложение 1 (ОТЧЕТНЫЙ ПЕРИОД) '!L12</f>
        <v>36.839700000000001</v>
      </c>
      <c r="M20" s="188">
        <f>'Приложение 1 (ОТЧЕТНЫЙ ПЕРИОД) '!M12</f>
        <v>18.550699999999999</v>
      </c>
      <c r="N20" s="58">
        <f>'Приложение 1 (ОТЧЕТНЫЙ ПЕРИОД) '!N12</f>
        <v>108.56525100000002</v>
      </c>
      <c r="O20" s="107"/>
      <c r="P20" s="176"/>
      <c r="Q20" s="108"/>
      <c r="R20" s="698"/>
      <c r="S20" s="125"/>
      <c r="T20" s="125"/>
      <c r="U20" s="125"/>
      <c r="V20" s="125"/>
      <c r="W20" s="121"/>
      <c r="X20" s="122"/>
      <c r="Y20" s="108"/>
      <c r="Z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7"/>
      <c r="AS20" s="107"/>
      <c r="AT20" s="107"/>
      <c r="AU20" s="107"/>
      <c r="AV20" s="107"/>
      <c r="AW20" s="107"/>
      <c r="AX20" s="107"/>
      <c r="AY20" s="107"/>
      <c r="AZ20" s="107"/>
    </row>
    <row r="21" spans="1:52" s="15" customFormat="1" ht="24.75" customHeight="1" thickBot="1">
      <c r="A21" s="529"/>
      <c r="B21" s="663"/>
      <c r="C21" s="669"/>
      <c r="D21" s="264" t="s">
        <v>7</v>
      </c>
      <c r="E21" s="265">
        <f>'Приложение 1 (ОТЧЕТНЫЙ ПЕРИОД) '!E13</f>
        <v>0.12383</v>
      </c>
      <c r="F21" s="265">
        <f>'Приложение 1 (ОТЧЕТНЫЙ ПЕРИОД) '!F13</f>
        <v>0.12379999999999999</v>
      </c>
      <c r="G21" s="265">
        <f>'Приложение 1 (ОТЧЕТНЫЙ ПЕРИОД) '!G13</f>
        <v>0</v>
      </c>
      <c r="H21" s="265">
        <f>'Приложение 1 (ОТЧЕТНЫЙ ПЕРИОД) '!H13</f>
        <v>1</v>
      </c>
      <c r="I21" s="265">
        <f>'Приложение 1 (ОТЧЕТНЫЙ ПЕРИОД) '!I13</f>
        <v>1</v>
      </c>
      <c r="J21" s="672"/>
      <c r="K21" s="266">
        <f>'Приложение 1 (ОТЧЕТНЫЙ ПЕРИОД) '!K13</f>
        <v>3.8945000000000003</v>
      </c>
      <c r="L21" s="266">
        <f>'Приложение 1 (ОТЧЕТНЫЙ ПЕРИОД) '!L13</f>
        <v>2.0682450000000001</v>
      </c>
      <c r="M21" s="266">
        <f>'Приложение 1 (ОТЧЕТНЫЙ ПЕРИОД) '!M13</f>
        <v>0.94328000000000012</v>
      </c>
      <c r="N21" s="267">
        <f>'Приложение 1 (ОТЧЕТНЫЙ ПЕРИОД) '!N13</f>
        <v>9.0298549999999995</v>
      </c>
      <c r="O21" s="107"/>
      <c r="P21" s="176"/>
      <c r="Q21" s="108"/>
      <c r="R21" s="699"/>
      <c r="S21" s="126"/>
      <c r="T21" s="126"/>
      <c r="U21" s="126"/>
      <c r="V21" s="126"/>
      <c r="W21" s="123"/>
      <c r="X21" s="124"/>
      <c r="Y21" s="108"/>
      <c r="Z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7"/>
      <c r="AS21" s="107"/>
      <c r="AT21" s="107"/>
      <c r="AU21" s="107"/>
      <c r="AV21" s="107"/>
      <c r="AW21" s="107"/>
      <c r="AX21" s="107"/>
      <c r="AY21" s="107"/>
      <c r="AZ21" s="107"/>
    </row>
    <row r="22" spans="1:52" s="15" customFormat="1" ht="24.75" customHeight="1">
      <c r="A22" s="86"/>
      <c r="B22" s="85"/>
      <c r="C22" s="73"/>
      <c r="D22" s="74" t="s">
        <v>67</v>
      </c>
      <c r="E22" s="75">
        <f>E19+E20+E21</f>
        <v>24.776411000000003</v>
      </c>
      <c r="F22" s="75">
        <f>F19+F20+F21</f>
        <v>24.766299999999998</v>
      </c>
      <c r="G22" s="75">
        <f>G19+G20+G21</f>
        <v>0</v>
      </c>
      <c r="H22" s="75">
        <f>H19+H20+H21</f>
        <v>26.05</v>
      </c>
      <c r="I22" s="75">
        <f>I19+I20+I21</f>
        <v>26.05</v>
      </c>
      <c r="J22" s="75"/>
      <c r="K22" s="196">
        <f>K19+K20+K21</f>
        <v>83.976500000000001</v>
      </c>
      <c r="L22" s="75">
        <f>L19+L20+L21</f>
        <v>109.15594499999999</v>
      </c>
      <c r="M22" s="75">
        <f>M19+M20+M21</f>
        <v>103.93408000000001</v>
      </c>
      <c r="N22" s="76">
        <f>N19+N20+N21</f>
        <v>373.94293600000003</v>
      </c>
      <c r="O22" s="112"/>
      <c r="P22" s="179">
        <f>SUM(E22:O22)</f>
        <v>772.65217200000006</v>
      </c>
      <c r="Q22" s="108"/>
      <c r="R22" s="108"/>
      <c r="S22" s="100"/>
      <c r="T22" s="100"/>
      <c r="U22" s="100"/>
      <c r="V22" s="100"/>
      <c r="W22" s="108"/>
      <c r="X22" s="108"/>
      <c r="Y22" s="108"/>
      <c r="Z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7"/>
      <c r="AS22" s="107"/>
      <c r="AT22" s="107"/>
      <c r="AU22" s="107"/>
      <c r="AV22" s="107"/>
      <c r="AW22" s="107"/>
      <c r="AX22" s="107"/>
      <c r="AY22" s="107"/>
      <c r="AZ22" s="107"/>
    </row>
    <row r="23" spans="1:52" s="15" customFormat="1" ht="24.75" customHeight="1">
      <c r="A23" s="86"/>
      <c r="B23" s="85"/>
      <c r="C23" s="72"/>
      <c r="D23" s="94" t="s">
        <v>67</v>
      </c>
      <c r="E23" s="95">
        <f>E22-E18</f>
        <v>0</v>
      </c>
      <c r="F23" s="95">
        <f>F22-F18</f>
        <v>0</v>
      </c>
      <c r="G23" s="95">
        <f>G22-G18</f>
        <v>0</v>
      </c>
      <c r="H23" s="95">
        <f>H22-H18</f>
        <v>0</v>
      </c>
      <c r="I23" s="95">
        <f>I22-I18</f>
        <v>0</v>
      </c>
      <c r="J23" s="95"/>
      <c r="K23" s="197">
        <f>K22-K18</f>
        <v>0</v>
      </c>
      <c r="L23" s="95">
        <f>L22-L18</f>
        <v>0</v>
      </c>
      <c r="M23" s="95">
        <f>M22-M18</f>
        <v>0</v>
      </c>
      <c r="N23" s="96">
        <f>N22-N18</f>
        <v>0</v>
      </c>
      <c r="O23" s="107"/>
      <c r="P23" s="178">
        <f>SUM(E23:O23)</f>
        <v>0</v>
      </c>
      <c r="Q23" s="108"/>
      <c r="R23" s="108"/>
      <c r="S23" s="100"/>
      <c r="T23" s="100"/>
      <c r="U23" s="100"/>
      <c r="V23" s="100"/>
      <c r="W23" s="108"/>
      <c r="X23" s="108"/>
      <c r="Y23" s="108"/>
      <c r="Z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7"/>
      <c r="AS23" s="107"/>
      <c r="AT23" s="107"/>
      <c r="AU23" s="107"/>
      <c r="AV23" s="107"/>
      <c r="AW23" s="107"/>
      <c r="AX23" s="107"/>
      <c r="AY23" s="107"/>
      <c r="AZ23" s="107"/>
    </row>
    <row r="24" spans="1:52" s="15" customFormat="1" ht="24.75" customHeight="1">
      <c r="A24" s="97"/>
      <c r="B24" s="85" t="s">
        <v>67</v>
      </c>
      <c r="C24" s="72"/>
      <c r="D24" s="77" t="s">
        <v>5</v>
      </c>
      <c r="E24" s="78" t="e">
        <f t="shared" ref="E24:N24" si="11">E25+E26+E27</f>
        <v>#REF!</v>
      </c>
      <c r="F24" s="78" t="e">
        <f t="shared" si="11"/>
        <v>#REF!</v>
      </c>
      <c r="G24" s="78" t="e">
        <f t="shared" si="11"/>
        <v>#REF!</v>
      </c>
      <c r="H24" s="78" t="e">
        <f t="shared" si="11"/>
        <v>#REF!</v>
      </c>
      <c r="I24" s="78" t="e">
        <f t="shared" si="11"/>
        <v>#REF!</v>
      </c>
      <c r="J24" s="78"/>
      <c r="K24" s="198" t="e">
        <f t="shared" si="11"/>
        <v>#REF!</v>
      </c>
      <c r="L24" s="78" t="e">
        <f t="shared" si="11"/>
        <v>#REF!</v>
      </c>
      <c r="M24" s="78" t="e">
        <f t="shared" si="11"/>
        <v>#REF!</v>
      </c>
      <c r="N24" s="78" t="e">
        <f t="shared" si="11"/>
        <v>#REF!</v>
      </c>
      <c r="O24" s="107"/>
      <c r="P24" s="178" t="e">
        <f>SUM(E24:O24)</f>
        <v>#REF!</v>
      </c>
      <c r="Q24" s="108"/>
      <c r="R24" s="108"/>
      <c r="S24" s="100"/>
      <c r="T24" s="100"/>
      <c r="U24" s="100"/>
      <c r="V24" s="100"/>
      <c r="W24" s="108"/>
      <c r="X24" s="108"/>
      <c r="Y24" s="108"/>
      <c r="Z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7"/>
      <c r="AS24" s="107"/>
      <c r="AT24" s="107"/>
      <c r="AU24" s="107"/>
      <c r="AV24" s="107"/>
      <c r="AW24" s="107"/>
      <c r="AX24" s="107"/>
      <c r="AY24" s="107"/>
      <c r="AZ24" s="107"/>
    </row>
    <row r="25" spans="1:52" s="15" customFormat="1" ht="24.75" customHeight="1">
      <c r="A25" s="97"/>
      <c r="B25" s="85" t="s">
        <v>67</v>
      </c>
      <c r="C25" s="72"/>
      <c r="D25" s="77" t="s">
        <v>14</v>
      </c>
      <c r="E25" s="93" t="e">
        <f>E37+E44+E62+E69+E76+E83+E90+E97+E104+E111+E118+E125</f>
        <v>#REF!</v>
      </c>
      <c r="F25" s="93" t="e">
        <f t="shared" ref="F25:N25" si="12">F37+F44+F62+F69+F76+F83+F90+F97+F104+F111+F118+F125</f>
        <v>#REF!</v>
      </c>
      <c r="G25" s="93" t="e">
        <f t="shared" si="12"/>
        <v>#REF!</v>
      </c>
      <c r="H25" s="93" t="e">
        <f t="shared" si="12"/>
        <v>#REF!</v>
      </c>
      <c r="I25" s="93" t="e">
        <f t="shared" si="12"/>
        <v>#REF!</v>
      </c>
      <c r="J25" s="78"/>
      <c r="K25" s="199" t="e">
        <f t="shared" si="12"/>
        <v>#REF!</v>
      </c>
      <c r="L25" s="93" t="e">
        <f t="shared" si="12"/>
        <v>#REF!</v>
      </c>
      <c r="M25" s="93" t="e">
        <f t="shared" si="12"/>
        <v>#REF!</v>
      </c>
      <c r="N25" s="93" t="e">
        <f t="shared" si="12"/>
        <v>#REF!</v>
      </c>
      <c r="O25" s="78"/>
      <c r="P25" s="178" t="e">
        <f t="shared" ref="P25:P27" si="13">SUM(E25:O25)</f>
        <v>#REF!</v>
      </c>
      <c r="Q25" s="108"/>
      <c r="R25" s="108"/>
      <c r="S25" s="100"/>
      <c r="T25" s="100"/>
      <c r="U25" s="100"/>
      <c r="V25" s="100"/>
      <c r="W25" s="108"/>
      <c r="X25" s="108"/>
      <c r="Y25" s="108"/>
      <c r="Z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7"/>
      <c r="AS25" s="107"/>
      <c r="AT25" s="107"/>
      <c r="AU25" s="107"/>
      <c r="AV25" s="107"/>
      <c r="AW25" s="107"/>
      <c r="AX25" s="107"/>
      <c r="AY25" s="107"/>
      <c r="AZ25" s="107"/>
    </row>
    <row r="26" spans="1:52" s="15" customFormat="1" ht="24.75" customHeight="1">
      <c r="A26" s="97"/>
      <c r="B26" s="85" t="s">
        <v>67</v>
      </c>
      <c r="C26" s="72"/>
      <c r="D26" s="77" t="s">
        <v>6</v>
      </c>
      <c r="E26" s="93" t="e">
        <f>E38+E45+E63+E70+E77+E84+E91+E98+E105+E112+E119+E126</f>
        <v>#REF!</v>
      </c>
      <c r="F26" s="93" t="e">
        <f t="shared" ref="F26:N26" si="14">F38+F45+F63+F70+F77+F84+F91+F98+F105+F112+F119+F126</f>
        <v>#REF!</v>
      </c>
      <c r="G26" s="93" t="e">
        <f t="shared" si="14"/>
        <v>#REF!</v>
      </c>
      <c r="H26" s="93" t="e">
        <f t="shared" si="14"/>
        <v>#REF!</v>
      </c>
      <c r="I26" s="93" t="e">
        <f t="shared" si="14"/>
        <v>#REF!</v>
      </c>
      <c r="J26" s="78"/>
      <c r="K26" s="199" t="e">
        <f t="shared" si="14"/>
        <v>#REF!</v>
      </c>
      <c r="L26" s="93" t="e">
        <f t="shared" si="14"/>
        <v>#REF!</v>
      </c>
      <c r="M26" s="93" t="e">
        <f t="shared" si="14"/>
        <v>#REF!</v>
      </c>
      <c r="N26" s="93" t="e">
        <f t="shared" si="14"/>
        <v>#REF!</v>
      </c>
      <c r="O26" s="107"/>
      <c r="P26" s="178" t="e">
        <f t="shared" si="13"/>
        <v>#REF!</v>
      </c>
      <c r="Q26" s="108"/>
      <c r="R26" s="108"/>
      <c r="S26" s="100"/>
      <c r="T26" s="100"/>
      <c r="U26" s="100"/>
      <c r="V26" s="100"/>
      <c r="W26" s="108"/>
      <c r="X26" s="108"/>
      <c r="Y26" s="108"/>
      <c r="Z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7"/>
      <c r="AS26" s="107"/>
      <c r="AT26" s="107"/>
      <c r="AU26" s="107"/>
      <c r="AV26" s="107"/>
      <c r="AW26" s="107"/>
      <c r="AX26" s="107"/>
      <c r="AY26" s="107"/>
      <c r="AZ26" s="107"/>
    </row>
    <row r="27" spans="1:52" s="15" customFormat="1" ht="24.75" customHeight="1">
      <c r="A27" s="97"/>
      <c r="B27" s="85" t="s">
        <v>67</v>
      </c>
      <c r="C27" s="72"/>
      <c r="D27" s="77" t="s">
        <v>7</v>
      </c>
      <c r="E27" s="93" t="e">
        <f>E39+E46+E64+E71+E78+E85+E92+E99+E106+E113+E120+E127</f>
        <v>#REF!</v>
      </c>
      <c r="F27" s="93" t="e">
        <f t="shared" ref="F27:N27" si="15">F39+F46+F64+F71+F78+F85+F92+F99+F106+F113+F120+F127</f>
        <v>#REF!</v>
      </c>
      <c r="G27" s="93" t="e">
        <f t="shared" si="15"/>
        <v>#REF!</v>
      </c>
      <c r="H27" s="93" t="e">
        <f t="shared" si="15"/>
        <v>#REF!</v>
      </c>
      <c r="I27" s="93" t="e">
        <f t="shared" si="15"/>
        <v>#REF!</v>
      </c>
      <c r="J27" s="78"/>
      <c r="K27" s="199" t="e">
        <f t="shared" si="15"/>
        <v>#REF!</v>
      </c>
      <c r="L27" s="93" t="e">
        <f t="shared" si="15"/>
        <v>#REF!</v>
      </c>
      <c r="M27" s="93" t="e">
        <f t="shared" si="15"/>
        <v>#REF!</v>
      </c>
      <c r="N27" s="93" t="e">
        <f t="shared" si="15"/>
        <v>#REF!</v>
      </c>
      <c r="O27" s="107"/>
      <c r="P27" s="178" t="e">
        <f t="shared" si="13"/>
        <v>#REF!</v>
      </c>
      <c r="Q27" s="108"/>
      <c r="R27" s="108"/>
      <c r="S27" s="100"/>
      <c r="T27" s="100"/>
      <c r="U27" s="100"/>
      <c r="V27" s="100"/>
      <c r="W27" s="108"/>
      <c r="X27" s="108"/>
      <c r="Y27" s="108"/>
      <c r="Z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7"/>
      <c r="AS27" s="107"/>
      <c r="AT27" s="107"/>
      <c r="AU27" s="107"/>
      <c r="AV27" s="107"/>
      <c r="AW27" s="107"/>
      <c r="AX27" s="107"/>
      <c r="AY27" s="107"/>
      <c r="AZ27" s="107"/>
    </row>
    <row r="28" spans="1:52" s="70" customFormat="1" ht="20.25" customHeight="1">
      <c r="A28" s="86"/>
      <c r="B28" s="85"/>
      <c r="C28" s="67"/>
      <c r="D28" s="66"/>
      <c r="E28" s="68"/>
      <c r="F28" s="68"/>
      <c r="G28" s="68"/>
      <c r="H28" s="68"/>
      <c r="I28" s="68"/>
      <c r="J28" s="68"/>
      <c r="K28" s="200"/>
      <c r="L28" s="68"/>
      <c r="M28" s="68"/>
      <c r="N28" s="69"/>
      <c r="O28" s="113"/>
      <c r="P28" s="180"/>
      <c r="Q28" s="114"/>
      <c r="R28" s="114"/>
      <c r="S28" s="102"/>
      <c r="T28" s="102"/>
      <c r="U28" s="102"/>
      <c r="V28" s="102"/>
      <c r="W28" s="114"/>
      <c r="X28" s="114"/>
      <c r="Y28" s="114"/>
      <c r="Z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3"/>
      <c r="AS28" s="113"/>
      <c r="AT28" s="113"/>
      <c r="AU28" s="113"/>
      <c r="AV28" s="113"/>
      <c r="AW28" s="113"/>
      <c r="AX28" s="113"/>
      <c r="AY28" s="113"/>
      <c r="AZ28" s="113"/>
    </row>
    <row r="29" spans="1:52" s="70" customFormat="1" ht="18.75" customHeight="1">
      <c r="A29" s="86"/>
      <c r="B29" s="85" t="s">
        <v>67</v>
      </c>
      <c r="C29" s="67"/>
      <c r="D29" s="77" t="s">
        <v>5</v>
      </c>
      <c r="E29" s="71" t="e">
        <f>E24-E18</f>
        <v>#REF!</v>
      </c>
      <c r="F29" s="71" t="e">
        <f t="shared" ref="F29:I29" si="16">F24-F18</f>
        <v>#REF!</v>
      </c>
      <c r="G29" s="71" t="e">
        <f t="shared" si="16"/>
        <v>#REF!</v>
      </c>
      <c r="H29" s="71" t="e">
        <f t="shared" si="16"/>
        <v>#REF!</v>
      </c>
      <c r="I29" s="71" t="e">
        <f t="shared" si="16"/>
        <v>#REF!</v>
      </c>
      <c r="J29" s="68"/>
      <c r="K29" s="201" t="e">
        <f t="shared" ref="K29:N29" si="17">K24-K18</f>
        <v>#REF!</v>
      </c>
      <c r="L29" s="71" t="e">
        <f t="shared" si="17"/>
        <v>#REF!</v>
      </c>
      <c r="M29" s="71" t="e">
        <f t="shared" si="17"/>
        <v>#REF!</v>
      </c>
      <c r="N29" s="79" t="e">
        <f t="shared" si="17"/>
        <v>#REF!</v>
      </c>
      <c r="O29" s="113"/>
      <c r="P29" s="178" t="e">
        <f>SUM(E29:O29)</f>
        <v>#REF!</v>
      </c>
      <c r="Q29" s="114"/>
      <c r="R29" s="114"/>
      <c r="S29" s="102"/>
      <c r="T29" s="102"/>
      <c r="U29" s="102"/>
      <c r="V29" s="102"/>
      <c r="W29" s="114"/>
      <c r="X29" s="114"/>
      <c r="Y29" s="114"/>
      <c r="Z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3"/>
      <c r="AS29" s="113"/>
      <c r="AT29" s="113"/>
      <c r="AU29" s="113"/>
      <c r="AV29" s="113"/>
      <c r="AW29" s="113"/>
      <c r="AX29" s="113"/>
      <c r="AY29" s="113"/>
      <c r="AZ29" s="113"/>
    </row>
    <row r="30" spans="1:52" s="70" customFormat="1" ht="27.75" customHeight="1">
      <c r="A30" s="86"/>
      <c r="B30" s="85" t="s">
        <v>67</v>
      </c>
      <c r="C30" s="67"/>
      <c r="D30" s="77" t="s">
        <v>14</v>
      </c>
      <c r="E30" s="71" t="e">
        <f t="shared" ref="E30:I30" si="18">E25-E19</f>
        <v>#REF!</v>
      </c>
      <c r="F30" s="71" t="e">
        <f t="shared" si="18"/>
        <v>#REF!</v>
      </c>
      <c r="G30" s="71" t="e">
        <f t="shared" si="18"/>
        <v>#REF!</v>
      </c>
      <c r="H30" s="71" t="e">
        <f t="shared" si="18"/>
        <v>#REF!</v>
      </c>
      <c r="I30" s="71" t="e">
        <f t="shared" si="18"/>
        <v>#REF!</v>
      </c>
      <c r="J30" s="68"/>
      <c r="K30" s="201" t="e">
        <f t="shared" ref="K30:N30" si="19">K25-K19</f>
        <v>#REF!</v>
      </c>
      <c r="L30" s="71" t="e">
        <f t="shared" si="19"/>
        <v>#REF!</v>
      </c>
      <c r="M30" s="71" t="e">
        <f t="shared" si="19"/>
        <v>#REF!</v>
      </c>
      <c r="N30" s="79" t="e">
        <f t="shared" si="19"/>
        <v>#REF!</v>
      </c>
      <c r="O30" s="113"/>
      <c r="P30" s="178" t="e">
        <f>SUM(E30:O30)</f>
        <v>#REF!</v>
      </c>
      <c r="Q30" s="114"/>
      <c r="R30" s="114"/>
      <c r="S30" s="102"/>
      <c r="T30" s="102"/>
      <c r="U30" s="102"/>
      <c r="V30" s="102"/>
      <c r="W30" s="114"/>
      <c r="X30" s="114"/>
      <c r="Y30" s="114"/>
      <c r="Z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3"/>
      <c r="AS30" s="113"/>
      <c r="AT30" s="113"/>
      <c r="AU30" s="113"/>
      <c r="AV30" s="113"/>
      <c r="AW30" s="113"/>
      <c r="AX30" s="113"/>
      <c r="AY30" s="113"/>
      <c r="AZ30" s="113"/>
    </row>
    <row r="31" spans="1:52" s="70" customFormat="1" ht="24" customHeight="1">
      <c r="A31" s="86"/>
      <c r="B31" s="85" t="s">
        <v>67</v>
      </c>
      <c r="C31" s="67"/>
      <c r="D31" s="77" t="s">
        <v>6</v>
      </c>
      <c r="E31" s="71" t="e">
        <f t="shared" ref="E31:I31" si="20">E26-E20</f>
        <v>#REF!</v>
      </c>
      <c r="F31" s="71" t="e">
        <f t="shared" si="20"/>
        <v>#REF!</v>
      </c>
      <c r="G31" s="71" t="e">
        <f t="shared" si="20"/>
        <v>#REF!</v>
      </c>
      <c r="H31" s="71" t="e">
        <f t="shared" si="20"/>
        <v>#REF!</v>
      </c>
      <c r="I31" s="71" t="e">
        <f t="shared" si="20"/>
        <v>#REF!</v>
      </c>
      <c r="J31" s="68"/>
      <c r="K31" s="201" t="e">
        <f t="shared" ref="K31:N31" si="21">K26-K20</f>
        <v>#REF!</v>
      </c>
      <c r="L31" s="71" t="e">
        <f t="shared" si="21"/>
        <v>#REF!</v>
      </c>
      <c r="M31" s="71" t="e">
        <f t="shared" si="21"/>
        <v>#REF!</v>
      </c>
      <c r="N31" s="79" t="e">
        <f t="shared" si="21"/>
        <v>#REF!</v>
      </c>
      <c r="O31" s="113"/>
      <c r="P31" s="178" t="e">
        <f>SUM(E31:O31)</f>
        <v>#REF!</v>
      </c>
      <c r="Q31" s="114"/>
      <c r="R31" s="114"/>
      <c r="S31" s="102"/>
      <c r="T31" s="102"/>
      <c r="U31" s="102"/>
      <c r="V31" s="102"/>
      <c r="W31" s="114"/>
      <c r="X31" s="114"/>
      <c r="Y31" s="114"/>
      <c r="Z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3"/>
      <c r="AS31" s="113"/>
      <c r="AT31" s="113"/>
      <c r="AU31" s="113"/>
      <c r="AV31" s="113"/>
      <c r="AW31" s="113"/>
      <c r="AX31" s="113"/>
      <c r="AY31" s="113"/>
      <c r="AZ31" s="113"/>
    </row>
    <row r="32" spans="1:52" s="70" customFormat="1" ht="20.25" customHeight="1" thickBot="1">
      <c r="A32" s="87"/>
      <c r="B32" s="88" t="s">
        <v>67</v>
      </c>
      <c r="C32" s="81"/>
      <c r="D32" s="80" t="s">
        <v>7</v>
      </c>
      <c r="E32" s="82" t="e">
        <f t="shared" ref="E32:I32" si="22">E27-E21</f>
        <v>#REF!</v>
      </c>
      <c r="F32" s="82" t="e">
        <f t="shared" si="22"/>
        <v>#REF!</v>
      </c>
      <c r="G32" s="82" t="e">
        <f t="shared" si="22"/>
        <v>#REF!</v>
      </c>
      <c r="H32" s="82" t="e">
        <f t="shared" si="22"/>
        <v>#REF!</v>
      </c>
      <c r="I32" s="82" t="e">
        <f t="shared" si="22"/>
        <v>#REF!</v>
      </c>
      <c r="J32" s="83"/>
      <c r="K32" s="202" t="e">
        <f t="shared" ref="K32:N32" si="23">K27-K21</f>
        <v>#REF!</v>
      </c>
      <c r="L32" s="82" t="e">
        <f t="shared" si="23"/>
        <v>#REF!</v>
      </c>
      <c r="M32" s="82" t="e">
        <f t="shared" si="23"/>
        <v>#REF!</v>
      </c>
      <c r="N32" s="84" t="e">
        <f t="shared" si="23"/>
        <v>#REF!</v>
      </c>
      <c r="O32" s="113"/>
      <c r="P32" s="178" t="e">
        <f>SUM(E32:O32)</f>
        <v>#REF!</v>
      </c>
      <c r="Q32" s="114"/>
      <c r="R32" s="114"/>
      <c r="S32" s="102"/>
      <c r="T32" s="102"/>
      <c r="U32" s="102"/>
      <c r="V32" s="102"/>
      <c r="W32" s="114"/>
      <c r="X32" s="114"/>
      <c r="Y32" s="114"/>
      <c r="Z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3"/>
      <c r="AS32" s="113"/>
      <c r="AT32" s="113"/>
      <c r="AU32" s="113"/>
      <c r="AV32" s="113"/>
      <c r="AW32" s="113"/>
      <c r="AX32" s="113"/>
      <c r="AY32" s="113"/>
      <c r="AZ32" s="113"/>
    </row>
    <row r="33" spans="1:52" s="70" customFormat="1" ht="11.25" customHeight="1">
      <c r="A33" s="65"/>
      <c r="B33" s="66"/>
      <c r="C33" s="67"/>
      <c r="D33" s="66"/>
      <c r="E33" s="68"/>
      <c r="F33" s="68"/>
      <c r="G33" s="68"/>
      <c r="H33" s="68"/>
      <c r="I33" s="68"/>
      <c r="J33" s="68"/>
      <c r="K33" s="200"/>
      <c r="L33" s="68"/>
      <c r="M33" s="68"/>
      <c r="N33" s="69"/>
      <c r="O33" s="113"/>
      <c r="P33" s="180"/>
      <c r="Q33" s="114"/>
      <c r="R33" s="114"/>
      <c r="S33" s="102"/>
      <c r="T33" s="102"/>
      <c r="U33" s="102"/>
      <c r="V33" s="102"/>
      <c r="W33" s="114"/>
      <c r="X33" s="114"/>
      <c r="Y33" s="114"/>
      <c r="Z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3"/>
      <c r="AS33" s="113"/>
      <c r="AT33" s="113"/>
      <c r="AU33" s="113"/>
      <c r="AV33" s="113"/>
      <c r="AW33" s="113"/>
      <c r="AX33" s="113"/>
      <c r="AY33" s="113"/>
      <c r="AZ33" s="113"/>
    </row>
    <row r="34" spans="1:52" s="14" customFormat="1" ht="11.25" customHeight="1" thickBot="1">
      <c r="A34" s="46"/>
      <c r="B34" s="26"/>
      <c r="C34" s="22"/>
      <c r="D34" s="26"/>
      <c r="E34" s="47"/>
      <c r="F34" s="47"/>
      <c r="G34" s="47"/>
      <c r="H34" s="47"/>
      <c r="I34" s="47"/>
      <c r="J34" s="47"/>
      <c r="K34" s="189"/>
      <c r="L34" s="47"/>
      <c r="M34" s="47"/>
      <c r="N34" s="48"/>
      <c r="O34" s="109"/>
      <c r="P34" s="177"/>
      <c r="Q34" s="110"/>
      <c r="R34" s="110"/>
      <c r="S34" s="101"/>
      <c r="T34" s="101"/>
      <c r="U34" s="101"/>
      <c r="V34" s="101"/>
      <c r="W34" s="110"/>
      <c r="X34" s="110"/>
      <c r="Y34" s="110"/>
      <c r="Z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09"/>
      <c r="AS34" s="109"/>
      <c r="AT34" s="109"/>
      <c r="AU34" s="109"/>
      <c r="AV34" s="109"/>
      <c r="AW34" s="109"/>
      <c r="AX34" s="109"/>
      <c r="AY34" s="109"/>
      <c r="AZ34" s="109"/>
    </row>
    <row r="35" spans="1:52" ht="50.25" customHeight="1" thickBot="1">
      <c r="A35" s="29"/>
      <c r="B35" s="30"/>
      <c r="C35" s="30"/>
      <c r="D35" s="30"/>
      <c r="E35" s="50" t="s">
        <v>43</v>
      </c>
      <c r="F35" s="49" t="s">
        <v>44</v>
      </c>
      <c r="G35" s="51"/>
      <c r="H35" s="30"/>
      <c r="I35" s="30"/>
      <c r="J35" s="30"/>
      <c r="K35" s="190"/>
      <c r="L35" s="30"/>
      <c r="M35" s="30"/>
      <c r="N35" s="31"/>
    </row>
    <row r="36" spans="1:52" s="15" customFormat="1" ht="40.5">
      <c r="A36" s="646" t="str">
        <f>E35</f>
        <v>I</v>
      </c>
      <c r="B36" s="53" t="s">
        <v>42</v>
      </c>
      <c r="C36" s="652"/>
      <c r="D36" s="54" t="s">
        <v>5</v>
      </c>
      <c r="E36" s="55">
        <f>'Приложение 1 (ОТЧЕТНЫЙ ПЕРИОД) '!E65</f>
        <v>0</v>
      </c>
      <c r="F36" s="55">
        <f>'Приложение 1 (ОТЧЕТНЫЙ ПЕРИОД) '!F65</f>
        <v>0</v>
      </c>
      <c r="G36" s="55">
        <f>'Приложение 1 (ОТЧЕТНЫЙ ПЕРИОД) '!G65</f>
        <v>0</v>
      </c>
      <c r="H36" s="55">
        <f>'Приложение 1 (ОТЧЕТНЫЙ ПЕРИОД) '!H65</f>
        <v>0</v>
      </c>
      <c r="I36" s="55">
        <f>'Приложение 1 (ОТЧЕТНЫЙ ПЕРИОД) '!I65</f>
        <v>0</v>
      </c>
      <c r="J36" s="647"/>
      <c r="K36" s="205">
        <f>'Приложение 1 (ОТЧЕТНЫЙ ПЕРИОД) '!K65</f>
        <v>52.783500000000004</v>
      </c>
      <c r="L36" s="55">
        <f>'Приложение 1 (ОТЧЕТНЫЙ ПЕРИОД) '!L65</f>
        <v>50.697944999999997</v>
      </c>
      <c r="M36" s="55">
        <f>'Приложение 1 (ОТЧЕТНЫЙ ПЕРИОД) '!M65</f>
        <v>8.8860600000000005</v>
      </c>
      <c r="N36" s="56">
        <f>'Приложение 1 (ОТЧЕТНЫЙ ПЕРИОД) '!N65</f>
        <v>112.36750500000001</v>
      </c>
      <c r="O36" s="107"/>
      <c r="P36" s="175"/>
      <c r="Q36" s="108"/>
      <c r="R36" s="675" t="str">
        <f>B37</f>
        <v>ДЕМОГРАФИЯ</v>
      </c>
      <c r="S36" s="127" t="str">
        <f>D36</f>
        <v>Всего</v>
      </c>
      <c r="T36" s="127">
        <f>E36</f>
        <v>0</v>
      </c>
      <c r="U36" s="127">
        <f t="shared" ref="U36:V36" si="24">F36</f>
        <v>0</v>
      </c>
      <c r="V36" s="127">
        <f t="shared" si="24"/>
        <v>0</v>
      </c>
      <c r="W36" s="127" t="e">
        <f>F36/E36%</f>
        <v>#DIV/0!</v>
      </c>
      <c r="X36" s="128" t="e">
        <f>G36/F36%</f>
        <v>#DIV/0!</v>
      </c>
      <c r="Y36" s="230" t="e">
        <f>V36/T36%</f>
        <v>#DIV/0!</v>
      </c>
      <c r="Z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7"/>
      <c r="AS36" s="107"/>
      <c r="AT36" s="107"/>
      <c r="AU36" s="107"/>
      <c r="AV36" s="107"/>
      <c r="AW36" s="107"/>
      <c r="AX36" s="107"/>
      <c r="AY36" s="107"/>
      <c r="AZ36" s="107"/>
    </row>
    <row r="37" spans="1:52" s="17" customFormat="1" ht="23.25">
      <c r="A37" s="585"/>
      <c r="B37" s="576" t="str">
        <f>F35</f>
        <v>ДЕМОГРАФИЯ</v>
      </c>
      <c r="C37" s="587"/>
      <c r="D37" s="19" t="s">
        <v>14</v>
      </c>
      <c r="E37" s="52">
        <f>'Приложение 1 (ОТЧЕТНЫЙ ПЕРИОД) '!E66</f>
        <v>0</v>
      </c>
      <c r="F37" s="52">
        <f>'Приложение 1 (ОТЧЕТНЫЙ ПЕРИОД) '!F66</f>
        <v>0</v>
      </c>
      <c r="G37" s="52">
        <f>'Приложение 1 (ОТЧЕТНЫЙ ПЕРИОД) '!G66</f>
        <v>0</v>
      </c>
      <c r="H37" s="52">
        <f>'Приложение 1 (ОТЧЕТНЫЙ ПЕРИОД) '!H66</f>
        <v>0</v>
      </c>
      <c r="I37" s="52">
        <f>'Приложение 1 (ОТЧЕТНЫЙ ПЕРИОД) '!I66</f>
        <v>0</v>
      </c>
      <c r="J37" s="648"/>
      <c r="K37" s="206">
        <f>'Приложение 1 (ОТЧЕТНЫЙ ПЕРИОД) '!K66</f>
        <v>0</v>
      </c>
      <c r="L37" s="52">
        <f>'Приложение 1 (ОТЧЕТНЫЙ ПЕРИОД) '!L66</f>
        <v>18.585999999999999</v>
      </c>
      <c r="M37" s="52">
        <f>'Приложение 1 (ОТЧЕТНЫЙ ПЕРИОД) '!M66</f>
        <v>0</v>
      </c>
      <c r="N37" s="57">
        <f>'Приложение 1 (ОТЧЕТНЫЙ ПЕРИОД) '!N66</f>
        <v>18.585999999999999</v>
      </c>
      <c r="O37" s="104"/>
      <c r="P37" s="175"/>
      <c r="Q37" s="105"/>
      <c r="R37" s="676"/>
      <c r="S37" s="125"/>
      <c r="T37" s="125"/>
      <c r="U37" s="125"/>
      <c r="V37" s="125"/>
      <c r="W37" s="121"/>
      <c r="X37" s="122"/>
      <c r="Y37" s="105"/>
      <c r="Z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4"/>
      <c r="AS37" s="104"/>
      <c r="AT37" s="104"/>
      <c r="AU37" s="104"/>
      <c r="AV37" s="104"/>
      <c r="AW37" s="104"/>
      <c r="AX37" s="104"/>
      <c r="AY37" s="104"/>
      <c r="AZ37" s="104"/>
    </row>
    <row r="38" spans="1:52" s="17" customFormat="1" ht="28.5" customHeight="1">
      <c r="A38" s="585"/>
      <c r="B38" s="650"/>
      <c r="C38" s="587"/>
      <c r="D38" s="19" t="s">
        <v>6</v>
      </c>
      <c r="E38" s="52">
        <f>'Приложение 1 (ОТЧЕТНЫЙ ПЕРИОД) '!E67</f>
        <v>0</v>
      </c>
      <c r="F38" s="52">
        <f>'Приложение 1 (ОТЧЕТНЫЙ ПЕРИОД) '!F67</f>
        <v>0</v>
      </c>
      <c r="G38" s="52">
        <f>'Приложение 1 (ОТЧЕТНЫЙ ПЕРИОД) '!G67</f>
        <v>0</v>
      </c>
      <c r="H38" s="52">
        <f>'Приложение 1 (ОТЧЕТНЫЙ ПЕРИОД) '!H67</f>
        <v>0</v>
      </c>
      <c r="I38" s="52">
        <f>'Приложение 1 (ОТЧЕТНЫЙ ПЕРИОД) '!I67</f>
        <v>0</v>
      </c>
      <c r="J38" s="648"/>
      <c r="K38" s="206">
        <f>'Приложение 1 (ОТЧЕТНЫЙ ПЕРИОД) '!K67</f>
        <v>49.03</v>
      </c>
      <c r="L38" s="52">
        <f>'Приложение 1 (ОТЧЕТНЫЙ ПЕРИОД) '!L67</f>
        <v>30.590699999999998</v>
      </c>
      <c r="M38" s="52">
        <f>'Приложение 1 (ОТЧЕТНЫЙ ПЕРИОД) '!M67</f>
        <v>8.1722000000000001</v>
      </c>
      <c r="N38" s="57">
        <f>'Приложение 1 (ОТЧЕТНЫЙ ПЕРИОД) '!N67</f>
        <v>87.792900000000003</v>
      </c>
      <c r="O38" s="104"/>
      <c r="P38" s="175"/>
      <c r="Q38" s="105"/>
      <c r="R38" s="676"/>
      <c r="S38" s="125"/>
      <c r="T38" s="125"/>
      <c r="U38" s="125"/>
      <c r="V38" s="125"/>
      <c r="W38" s="121"/>
      <c r="X38" s="122"/>
      <c r="Y38" s="105"/>
      <c r="Z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4"/>
      <c r="AS38" s="104"/>
      <c r="AT38" s="104"/>
      <c r="AU38" s="104"/>
      <c r="AV38" s="104"/>
      <c r="AW38" s="104"/>
      <c r="AX38" s="104"/>
      <c r="AY38" s="104"/>
      <c r="AZ38" s="104"/>
    </row>
    <row r="39" spans="1:52" s="15" customFormat="1" ht="24" thickBot="1">
      <c r="A39" s="586"/>
      <c r="B39" s="651"/>
      <c r="C39" s="588"/>
      <c r="D39" s="261" t="s">
        <v>7</v>
      </c>
      <c r="E39" s="276">
        <f>'Приложение 1 (ОТЧЕТНЫЙ ПЕРИОД) '!E68</f>
        <v>0</v>
      </c>
      <c r="F39" s="276">
        <f>'Приложение 1 (ОТЧЕТНЫЙ ПЕРИОД) '!F68</f>
        <v>0</v>
      </c>
      <c r="G39" s="276">
        <f>'Приложение 1 (ОТЧЕТНЫЙ ПЕРИОД) '!G68</f>
        <v>0</v>
      </c>
      <c r="H39" s="276">
        <f>'Приложение 1 (ОТЧЕТНЫЙ ПЕРИОД) '!H68</f>
        <v>0</v>
      </c>
      <c r="I39" s="276">
        <f>'Приложение 1 (ОТЧЕТНЫЙ ПЕРИОД) '!I68</f>
        <v>0</v>
      </c>
      <c r="J39" s="649"/>
      <c r="K39" s="277">
        <f>'Приложение 1 (ОТЧЕТНЫЙ ПЕРИОД) '!K68</f>
        <v>3.7535000000000003</v>
      </c>
      <c r="L39" s="276">
        <f>'Приложение 1 (ОТЧЕТНЫЙ ПЕРИОД) '!L68</f>
        <v>1.521245</v>
      </c>
      <c r="M39" s="276">
        <f>'Приложение 1 (ОТЧЕТНЫЙ ПЕРИОД) '!M68</f>
        <v>0.71386000000000005</v>
      </c>
      <c r="N39" s="278">
        <f>'Приложение 1 (ОТЧЕТНЫЙ ПЕРИОД) '!N68</f>
        <v>5.9886050000000006</v>
      </c>
      <c r="O39" s="107"/>
      <c r="P39" s="175"/>
      <c r="Q39" s="108"/>
      <c r="R39" s="677"/>
      <c r="S39" s="126"/>
      <c r="T39" s="126"/>
      <c r="U39" s="126"/>
      <c r="V39" s="126"/>
      <c r="W39" s="123"/>
      <c r="X39" s="124"/>
      <c r="Y39" s="108"/>
      <c r="Z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7"/>
      <c r="AS39" s="107"/>
      <c r="AT39" s="107"/>
      <c r="AU39" s="107"/>
      <c r="AV39" s="107"/>
      <c r="AW39" s="107"/>
      <c r="AX39" s="107"/>
      <c r="AY39" s="107"/>
      <c r="AZ39" s="107"/>
    </row>
    <row r="40" spans="1:52" s="15" customFormat="1" ht="23.25">
      <c r="A40"/>
      <c r="B40"/>
      <c r="C40" s="61"/>
      <c r="D40" s="62" t="s">
        <v>67</v>
      </c>
      <c r="E40" s="63">
        <f>E37+E38+E39</f>
        <v>0</v>
      </c>
      <c r="F40" s="63">
        <f>F37+F38+F39</f>
        <v>0</v>
      </c>
      <c r="G40" s="63">
        <f>G37+G38+G39</f>
        <v>0</v>
      </c>
      <c r="H40" s="63">
        <f>H37+H38+H39</f>
        <v>0</v>
      </c>
      <c r="I40" s="63">
        <f>I37+I38+I39</f>
        <v>0</v>
      </c>
      <c r="J40" s="63"/>
      <c r="K40" s="203">
        <f>K37+K38+K39</f>
        <v>52.783500000000004</v>
      </c>
      <c r="L40" s="63">
        <f>L37+L38+L39</f>
        <v>50.697944999999997</v>
      </c>
      <c r="M40" s="63">
        <f>M37+M38+M39</f>
        <v>8.8860600000000005</v>
      </c>
      <c r="N40" s="63">
        <f>N37+N38+N39</f>
        <v>112.36750500000001</v>
      </c>
      <c r="O40" s="112"/>
      <c r="P40" s="179">
        <f>SUM(E40:O40)</f>
        <v>224.73501000000002</v>
      </c>
      <c r="Q40" s="108"/>
      <c r="R40" s="108"/>
      <c r="S40" s="100"/>
      <c r="T40" s="100"/>
      <c r="U40" s="100"/>
      <c r="V40" s="100"/>
      <c r="W40" s="108"/>
      <c r="X40" s="108"/>
      <c r="Y40" s="108"/>
      <c r="Z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7"/>
      <c r="AS40" s="107"/>
      <c r="AT40" s="107"/>
      <c r="AU40" s="107"/>
      <c r="AV40" s="107"/>
      <c r="AW40" s="107"/>
      <c r="AX40" s="107"/>
      <c r="AY40" s="107"/>
      <c r="AZ40" s="107"/>
    </row>
    <row r="41" spans="1:52" s="15" customFormat="1" ht="24" thickBot="1">
      <c r="A41"/>
      <c r="B41"/>
      <c r="C41"/>
      <c r="D41" s="60" t="s">
        <v>67</v>
      </c>
      <c r="E41" s="59">
        <f>E40-E36</f>
        <v>0</v>
      </c>
      <c r="F41" s="59">
        <f>F40-F36</f>
        <v>0</v>
      </c>
      <c r="G41" s="59">
        <f>G40-G36</f>
        <v>0</v>
      </c>
      <c r="H41" s="59">
        <f>H40-H36</f>
        <v>0</v>
      </c>
      <c r="I41" s="59">
        <f>I40-I36</f>
        <v>0</v>
      </c>
      <c r="J41" s="59"/>
      <c r="K41" s="204">
        <f>K40-K36</f>
        <v>0</v>
      </c>
      <c r="L41" s="59">
        <f>L40-L36</f>
        <v>0</v>
      </c>
      <c r="M41" s="59">
        <f>M40-M36</f>
        <v>0</v>
      </c>
      <c r="N41" s="59">
        <f>N40-N36</f>
        <v>0</v>
      </c>
      <c r="O41" s="104"/>
      <c r="P41" s="178">
        <f>SUM(E41:O41)</f>
        <v>0</v>
      </c>
      <c r="Q41" s="108"/>
      <c r="R41" s="108"/>
      <c r="S41" s="100"/>
      <c r="T41" s="100"/>
      <c r="U41" s="100"/>
      <c r="V41" s="100"/>
      <c r="W41" s="108"/>
      <c r="X41" s="108"/>
      <c r="Y41" s="108"/>
      <c r="Z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7"/>
      <c r="AS41" s="107"/>
      <c r="AT41" s="107"/>
      <c r="AU41" s="107"/>
      <c r="AV41" s="107"/>
      <c r="AW41" s="107"/>
      <c r="AX41" s="107"/>
      <c r="AY41" s="107"/>
      <c r="AZ41" s="107"/>
    </row>
    <row r="42" spans="1:52" s="15" customFormat="1" ht="48" customHeight="1" thickBot="1">
      <c r="A42" s="29"/>
      <c r="B42" s="30"/>
      <c r="C42" s="30"/>
      <c r="D42" s="30"/>
      <c r="E42" s="50" t="s">
        <v>45</v>
      </c>
      <c r="F42" s="49" t="s">
        <v>46</v>
      </c>
      <c r="G42" s="51"/>
      <c r="H42" s="30"/>
      <c r="I42" s="30"/>
      <c r="J42" s="30"/>
      <c r="K42" s="190"/>
      <c r="L42" s="30"/>
      <c r="M42" s="30"/>
      <c r="N42" s="31"/>
      <c r="O42" s="107"/>
      <c r="P42" s="175"/>
      <c r="Q42" s="108"/>
      <c r="R42" s="108"/>
      <c r="S42" s="100"/>
      <c r="T42" s="100"/>
      <c r="U42" s="100"/>
      <c r="V42" s="100"/>
      <c r="W42" s="108"/>
      <c r="X42" s="108"/>
      <c r="Y42" s="108"/>
      <c r="Z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7"/>
      <c r="AS42" s="107"/>
      <c r="AT42" s="107"/>
      <c r="AU42" s="107"/>
      <c r="AV42" s="107"/>
      <c r="AW42" s="107"/>
      <c r="AX42" s="107"/>
      <c r="AY42" s="107"/>
      <c r="AZ42" s="107"/>
    </row>
    <row r="43" spans="1:52" s="15" customFormat="1" ht="40.5">
      <c r="A43" s="646" t="str">
        <f>E42</f>
        <v>II</v>
      </c>
      <c r="B43" s="33" t="s">
        <v>42</v>
      </c>
      <c r="C43" s="587"/>
      <c r="D43" s="54" t="s">
        <v>5</v>
      </c>
      <c r="E43" s="55">
        <f>'Приложение 1 (ОТЧЕТНЫЙ ПЕРИОД) '!E97</f>
        <v>0.01</v>
      </c>
      <c r="F43" s="55">
        <f>'Приложение 1 (ОТЧЕТНЫЙ ПЕРИОД) '!F97</f>
        <v>0</v>
      </c>
      <c r="G43" s="55">
        <f>'Приложение 1 (ОТЧЕТНЫЙ ПЕРИОД) '!G97</f>
        <v>0</v>
      </c>
      <c r="H43" s="55">
        <f>'Приложение 1 (ОТЧЕТНЫЙ ПЕРИОД) '!H97</f>
        <v>0.01</v>
      </c>
      <c r="I43" s="55">
        <f>'Приложение 1 (ОТЧЕТНЫЙ ПЕРИОД) '!I97</f>
        <v>0.01</v>
      </c>
      <c r="J43" s="647"/>
      <c r="K43" s="205">
        <f>'Приложение 1 (ОТЧЕТНЫЙ ПЕРИОД) '!K97</f>
        <v>1.02</v>
      </c>
      <c r="L43" s="55">
        <f>'Приложение 1 (ОТЧЕТНЫЙ ПЕРИОД) '!L97</f>
        <v>6</v>
      </c>
      <c r="M43" s="55">
        <f>'Приложение 1 (ОТЧЕТНЫЙ ПЕРИОД) '!M97</f>
        <v>2.02</v>
      </c>
      <c r="N43" s="56">
        <f>'Приложение 1 (ОТЧЕТНЫЙ ПЕРИОД) '!N97</f>
        <v>9.07</v>
      </c>
      <c r="O43" s="107"/>
      <c r="P43" s="175"/>
      <c r="Q43" s="108"/>
      <c r="R43" s="675" t="str">
        <f>B44</f>
        <v>ЗДРАВООХРАНЕНИЕ</v>
      </c>
      <c r="S43" s="127" t="str">
        <f>D43</f>
        <v>Всего</v>
      </c>
      <c r="T43" s="127">
        <f>E43</f>
        <v>0.01</v>
      </c>
      <c r="U43" s="127">
        <f t="shared" ref="U43:V43" si="25">F43</f>
        <v>0</v>
      </c>
      <c r="V43" s="127">
        <f t="shared" si="25"/>
        <v>0</v>
      </c>
      <c r="W43" s="127">
        <f>F43/E43%</f>
        <v>0</v>
      </c>
      <c r="X43" s="128" t="e">
        <f>G43/F43%</f>
        <v>#DIV/0!</v>
      </c>
      <c r="Y43" s="230">
        <f>V43/T43%</f>
        <v>0</v>
      </c>
      <c r="Z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7"/>
      <c r="AS43" s="107"/>
      <c r="AT43" s="107"/>
      <c r="AU43" s="107"/>
      <c r="AV43" s="107"/>
      <c r="AW43" s="107"/>
      <c r="AX43" s="107"/>
      <c r="AY43" s="107"/>
      <c r="AZ43" s="107"/>
    </row>
    <row r="44" spans="1:52" s="15" customFormat="1" ht="23.25" customHeight="1">
      <c r="A44" s="585"/>
      <c r="B44" s="576" t="str">
        <f>F42</f>
        <v>ЗДРАВООХРАНЕНИЕ</v>
      </c>
      <c r="C44" s="587"/>
      <c r="D44" s="19" t="s">
        <v>14</v>
      </c>
      <c r="E44" s="52">
        <f>'Приложение 1 (ОТЧЕТНЫЙ ПЕРИОД) '!E98</f>
        <v>0</v>
      </c>
      <c r="F44" s="52">
        <f>'Приложение 1 (ОТЧЕТНЫЙ ПЕРИОД) '!F98</f>
        <v>0</v>
      </c>
      <c r="G44" s="52">
        <f>'Приложение 1 (ОТЧЕТНЫЙ ПЕРИОД) '!G98</f>
        <v>0</v>
      </c>
      <c r="H44" s="52">
        <f>'Приложение 1 (ОТЧЕТНЫЙ ПЕРИОД) '!H98</f>
        <v>0</v>
      </c>
      <c r="I44" s="52">
        <f>'Приложение 1 (ОТЧЕТНЫЙ ПЕРИОД) '!I98</f>
        <v>0</v>
      </c>
      <c r="J44" s="648"/>
      <c r="K44" s="206">
        <f>'Приложение 1 (ОТЧЕТНЫЙ ПЕРИОД) '!K98</f>
        <v>1</v>
      </c>
      <c r="L44" s="52">
        <f>'Приложение 1 (ОТЧЕТНЫЙ ПЕРИОД) '!L98</f>
        <v>6</v>
      </c>
      <c r="M44" s="52">
        <f>'Приложение 1 (ОТЧЕТНЫЙ ПЕРИОД) '!M98</f>
        <v>2</v>
      </c>
      <c r="N44" s="57">
        <f>'Приложение 1 (ОТЧЕТНЫЙ ПЕРИОД) '!N98</f>
        <v>9</v>
      </c>
      <c r="O44" s="107"/>
      <c r="P44" s="175"/>
      <c r="Q44" s="108"/>
      <c r="R44" s="676"/>
      <c r="S44" s="125"/>
      <c r="T44" s="125"/>
      <c r="U44" s="125"/>
      <c r="V44" s="125"/>
      <c r="W44" s="121"/>
      <c r="X44" s="122"/>
      <c r="Y44" s="108"/>
      <c r="Z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7"/>
      <c r="AS44" s="107"/>
      <c r="AT44" s="107"/>
      <c r="AU44" s="107"/>
      <c r="AV44" s="107"/>
      <c r="AW44" s="107"/>
      <c r="AX44" s="107"/>
      <c r="AY44" s="107"/>
      <c r="AZ44" s="107"/>
    </row>
    <row r="45" spans="1:52" s="15" customFormat="1" ht="23.25" customHeight="1">
      <c r="A45" s="585"/>
      <c r="B45" s="650"/>
      <c r="C45" s="587"/>
      <c r="D45" s="19" t="s">
        <v>6</v>
      </c>
      <c r="E45" s="52">
        <f>'Приложение 1 (ОТЧЕТНЫЙ ПЕРИОД) '!E99</f>
        <v>0.01</v>
      </c>
      <c r="F45" s="52">
        <f>'Приложение 1 (ОТЧЕТНЫЙ ПЕРИОД) '!F99</f>
        <v>0</v>
      </c>
      <c r="G45" s="52">
        <f>'Приложение 1 (ОТЧЕТНЫЙ ПЕРИОД) '!G99</f>
        <v>0</v>
      </c>
      <c r="H45" s="52">
        <f>'Приложение 1 (ОТЧЕТНЫЙ ПЕРИОД) '!H99</f>
        <v>0.01</v>
      </c>
      <c r="I45" s="52">
        <f>'Приложение 1 (ОТЧЕТНЫЙ ПЕРИОД) '!I99</f>
        <v>0.01</v>
      </c>
      <c r="J45" s="648"/>
      <c r="K45" s="206">
        <f>'Приложение 1 (ОТЧЕТНЫЙ ПЕРИОД) '!K99</f>
        <v>0.02</v>
      </c>
      <c r="L45" s="52">
        <f>'Приложение 1 (ОТЧЕТНЫЙ ПЕРИОД) '!L99</f>
        <v>0</v>
      </c>
      <c r="M45" s="52">
        <f>'Приложение 1 (ОТЧЕТНЫЙ ПЕРИОД) '!M99</f>
        <v>0.02</v>
      </c>
      <c r="N45" s="57">
        <f>'Приложение 1 (ОТЧЕТНЫЙ ПЕРИОД) '!N99</f>
        <v>7.0000000000000007E-2</v>
      </c>
      <c r="O45" s="107"/>
      <c r="P45" s="175"/>
      <c r="Q45" s="108"/>
      <c r="R45" s="676"/>
      <c r="S45" s="125"/>
      <c r="T45" s="125"/>
      <c r="U45" s="125"/>
      <c r="V45" s="125"/>
      <c r="W45" s="121"/>
      <c r="X45" s="122"/>
      <c r="Y45" s="108"/>
      <c r="Z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7"/>
      <c r="AS45" s="107"/>
      <c r="AT45" s="107"/>
      <c r="AU45" s="107"/>
      <c r="AV45" s="107"/>
      <c r="AW45" s="107"/>
      <c r="AX45" s="107"/>
      <c r="AY45" s="107"/>
      <c r="AZ45" s="107"/>
    </row>
    <row r="46" spans="1:52" s="15" customFormat="1" ht="23.25" customHeight="1" thickBot="1">
      <c r="A46" s="586"/>
      <c r="B46" s="651"/>
      <c r="C46" s="588"/>
      <c r="D46" s="261" t="s">
        <v>7</v>
      </c>
      <c r="E46" s="276">
        <f>'Приложение 1 (ОТЧЕТНЫЙ ПЕРИОД) '!E100</f>
        <v>0</v>
      </c>
      <c r="F46" s="276">
        <f>'Приложение 1 (ОТЧЕТНЫЙ ПЕРИОД) '!F100</f>
        <v>0</v>
      </c>
      <c r="G46" s="276">
        <f>'Приложение 1 (ОТЧЕТНЫЙ ПЕРИОД) '!G100</f>
        <v>0</v>
      </c>
      <c r="H46" s="276">
        <f>'Приложение 1 (ОТЧЕТНЫЙ ПЕРИОД) '!H100</f>
        <v>0</v>
      </c>
      <c r="I46" s="276">
        <f>'Приложение 1 (ОТЧЕТНЫЙ ПЕРИОД) '!I100</f>
        <v>0</v>
      </c>
      <c r="J46" s="649"/>
      <c r="K46" s="277">
        <f>'Приложение 1 (ОТЧЕТНЫЙ ПЕРИОД) '!K100</f>
        <v>0</v>
      </c>
      <c r="L46" s="276">
        <f>'Приложение 1 (ОТЧЕТНЫЙ ПЕРИОД) '!L100</f>
        <v>0</v>
      </c>
      <c r="M46" s="276">
        <f>'Приложение 1 (ОТЧЕТНЫЙ ПЕРИОД) '!M100</f>
        <v>0</v>
      </c>
      <c r="N46" s="278">
        <f>'Приложение 1 (ОТЧЕТНЫЙ ПЕРИОД) '!N100</f>
        <v>0</v>
      </c>
      <c r="O46" s="107"/>
      <c r="P46" s="175"/>
      <c r="Q46" s="108"/>
      <c r="R46" s="677"/>
      <c r="S46" s="126"/>
      <c r="T46" s="126"/>
      <c r="U46" s="126"/>
      <c r="V46" s="126"/>
      <c r="W46" s="123"/>
      <c r="X46" s="124"/>
      <c r="Y46" s="108"/>
      <c r="Z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7"/>
      <c r="AS46" s="107"/>
      <c r="AT46" s="107"/>
      <c r="AU46" s="107"/>
      <c r="AV46" s="107"/>
      <c r="AW46" s="107"/>
      <c r="AX46" s="107"/>
      <c r="AY46" s="107"/>
      <c r="AZ46" s="107"/>
    </row>
    <row r="47" spans="1:52" s="15" customFormat="1" ht="23.25">
      <c r="A47"/>
      <c r="B47"/>
      <c r="C47" s="61"/>
      <c r="D47" s="62" t="s">
        <v>67</v>
      </c>
      <c r="E47" s="63">
        <f>E44+E45+E46</f>
        <v>0.01</v>
      </c>
      <c r="F47" s="63">
        <f>F44+F45+F46</f>
        <v>0</v>
      </c>
      <c r="G47" s="63">
        <f>G44+G45+G46</f>
        <v>0</v>
      </c>
      <c r="H47" s="63">
        <f>H44+H45+H46</f>
        <v>0.01</v>
      </c>
      <c r="I47" s="63">
        <f>I44+I45+I46</f>
        <v>0.01</v>
      </c>
      <c r="J47" s="63"/>
      <c r="K47" s="203">
        <f>K44+K45+K46</f>
        <v>1.02</v>
      </c>
      <c r="L47" s="63">
        <f>L44+L45+L46</f>
        <v>6</v>
      </c>
      <c r="M47" s="63">
        <f>M44+M45+M46</f>
        <v>2.02</v>
      </c>
      <c r="N47" s="63">
        <f>N44+N45+N46</f>
        <v>9.07</v>
      </c>
      <c r="O47" s="112"/>
      <c r="P47" s="179">
        <f>SUM(E47:O47)</f>
        <v>18.14</v>
      </c>
      <c r="Q47" s="108"/>
      <c r="R47" s="108"/>
      <c r="S47" s="100"/>
      <c r="T47" s="100"/>
      <c r="U47" s="100"/>
      <c r="V47" s="100"/>
      <c r="W47" s="108"/>
      <c r="X47" s="108"/>
      <c r="Y47" s="108"/>
      <c r="Z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7"/>
      <c r="AS47" s="107"/>
      <c r="AT47" s="107"/>
      <c r="AU47" s="107"/>
      <c r="AV47" s="107"/>
      <c r="AW47" s="107"/>
      <c r="AX47" s="107"/>
      <c r="AY47" s="107"/>
      <c r="AZ47" s="107"/>
    </row>
    <row r="48" spans="1:52" s="15" customFormat="1" ht="23.25">
      <c r="A48"/>
      <c r="B48"/>
      <c r="C48"/>
      <c r="D48" s="60" t="s">
        <v>67</v>
      </c>
      <c r="E48" s="59">
        <f>E47-E43</f>
        <v>0</v>
      </c>
      <c r="F48" s="59">
        <f>F47-F43</f>
        <v>0</v>
      </c>
      <c r="G48" s="59">
        <f>G47-G43</f>
        <v>0</v>
      </c>
      <c r="H48" s="59">
        <f>H47-H43</f>
        <v>0</v>
      </c>
      <c r="I48" s="59">
        <f>I47-I43</f>
        <v>0</v>
      </c>
      <c r="J48" s="59"/>
      <c r="K48" s="204">
        <f>K47-K43</f>
        <v>0</v>
      </c>
      <c r="L48" s="59">
        <f>L47-L43</f>
        <v>0</v>
      </c>
      <c r="M48" s="59">
        <f>M47-M43</f>
        <v>0</v>
      </c>
      <c r="N48" s="59">
        <f>N47-N43</f>
        <v>0</v>
      </c>
      <c r="O48" s="104"/>
      <c r="P48" s="178">
        <f>SUM(E48:O48)</f>
        <v>0</v>
      </c>
      <c r="Q48" s="108"/>
      <c r="R48" s="108"/>
      <c r="S48" s="100"/>
      <c r="T48" s="100"/>
      <c r="U48" s="100"/>
      <c r="V48" s="100"/>
      <c r="W48" s="108"/>
      <c r="X48" s="108"/>
      <c r="Y48" s="108"/>
      <c r="Z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7"/>
      <c r="AS48" s="107"/>
      <c r="AT48" s="107"/>
      <c r="AU48" s="107"/>
      <c r="AV48" s="107"/>
      <c r="AW48" s="107"/>
      <c r="AX48" s="107"/>
      <c r="AY48" s="107"/>
      <c r="AZ48" s="107"/>
    </row>
    <row r="49" spans="1:52" s="15" customFormat="1" ht="26.25" hidden="1" customHeight="1" thickBot="1">
      <c r="A49" s="615" t="s">
        <v>77</v>
      </c>
      <c r="B49" s="616"/>
      <c r="C49" s="616"/>
      <c r="D49" s="616"/>
      <c r="E49" s="616"/>
      <c r="F49" s="616"/>
      <c r="G49" s="616"/>
      <c r="H49" s="616"/>
      <c r="I49" s="616"/>
      <c r="J49" s="616"/>
      <c r="K49" s="673"/>
      <c r="L49" s="673"/>
      <c r="M49" s="673"/>
      <c r="N49" s="674"/>
      <c r="O49" s="104"/>
      <c r="P49" s="178"/>
      <c r="Q49" s="108"/>
      <c r="R49" s="108"/>
      <c r="S49" s="100"/>
      <c r="T49" s="100"/>
      <c r="U49" s="100"/>
      <c r="V49" s="100"/>
      <c r="W49" s="108"/>
      <c r="X49" s="108"/>
      <c r="Y49" s="108"/>
      <c r="Z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7"/>
      <c r="AS49" s="107"/>
      <c r="AT49" s="107"/>
      <c r="AU49" s="107"/>
      <c r="AV49" s="107"/>
      <c r="AW49" s="107"/>
      <c r="AX49" s="107"/>
      <c r="AY49" s="107"/>
      <c r="AZ49" s="107"/>
    </row>
    <row r="50" spans="1:52" s="15" customFormat="1" ht="23.25" hidden="1">
      <c r="A50" s="612" t="s">
        <v>8</v>
      </c>
      <c r="B50" s="136"/>
      <c r="C50" s="222"/>
      <c r="D50" s="156"/>
      <c r="E50" s="137">
        <f>'Приложение 1 (ОТЧЕТНЫЙ ПЕРИОД) '!E71</f>
        <v>0</v>
      </c>
      <c r="F50" s="137">
        <f>'Приложение 1 (ОТЧЕТНЫЙ ПЕРИОД) '!F71</f>
        <v>0</v>
      </c>
      <c r="G50" s="137">
        <f>'Приложение 1 (ОТЧЕТНЫЙ ПЕРИОД) '!G71</f>
        <v>0</v>
      </c>
      <c r="H50" s="137">
        <f>'Приложение 1 (ОТЧЕТНЫЙ ПЕРИОД) '!H71</f>
        <v>0</v>
      </c>
      <c r="I50" s="137">
        <f>'Приложение 1 (ОТЧЕТНЫЙ ПЕРИОД) '!I71</f>
        <v>0</v>
      </c>
      <c r="J50" s="148"/>
      <c r="K50" s="218">
        <f>'Приложение 1 (ОТЧЕТНЫЙ ПЕРИОД) '!K71</f>
        <v>0</v>
      </c>
      <c r="L50" s="137">
        <f>'Приложение 1 (ОТЧЕТНЫЙ ПЕРИОД) '!L71</f>
        <v>0</v>
      </c>
      <c r="M50" s="137">
        <f>'Приложение 1 (ОТЧЕТНЫЙ ПЕРИОД) '!M71</f>
        <v>0</v>
      </c>
      <c r="N50" s="149">
        <f>'Приложение 1 (ОТЧЕТНЫЙ ПЕРИОД) '!N71</f>
        <v>0</v>
      </c>
      <c r="O50" s="104"/>
      <c r="P50" s="178"/>
      <c r="Q50" s="227"/>
      <c r="R50" s="227"/>
      <c r="S50" s="100"/>
      <c r="T50" s="100"/>
      <c r="U50" s="100"/>
      <c r="V50" s="100"/>
      <c r="W50" s="108"/>
      <c r="X50" s="108"/>
      <c r="Y50" s="108"/>
      <c r="Z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7"/>
      <c r="AS50" s="107"/>
      <c r="AT50" s="107"/>
      <c r="AU50" s="107"/>
      <c r="AV50" s="107"/>
      <c r="AW50" s="107"/>
      <c r="AX50" s="107"/>
      <c r="AY50" s="107"/>
      <c r="AZ50" s="107"/>
    </row>
    <row r="51" spans="1:52" s="15" customFormat="1" ht="22.5" hidden="1" customHeight="1">
      <c r="A51" s="613"/>
      <c r="B51" s="4"/>
      <c r="C51" s="223"/>
      <c r="D51" s="157"/>
      <c r="E51" s="138">
        <f>'Приложение 1 (ОТЧЕТНЫЙ ПЕРИОД) '!E72</f>
        <v>0</v>
      </c>
      <c r="F51" s="131">
        <f>'Приложение 1 (ОТЧЕТНЫЙ ПЕРИОД) '!F72</f>
        <v>0</v>
      </c>
      <c r="G51" s="131">
        <f>'Приложение 1 (ОТЧЕТНЫЙ ПЕРИОД) '!G72</f>
        <v>0</v>
      </c>
      <c r="H51" s="131">
        <f>'Приложение 1 (ОТЧЕТНЫЙ ПЕРИОД) '!H72</f>
        <v>0</v>
      </c>
      <c r="I51" s="131">
        <f>'Приложение 1 (ОТЧЕТНЫЙ ПЕРИОД) '!I72</f>
        <v>0</v>
      </c>
      <c r="J51" s="150"/>
      <c r="K51" s="219">
        <f>'Приложение 1 (ОТЧЕТНЫЙ ПЕРИОД) '!K72</f>
        <v>0</v>
      </c>
      <c r="L51" s="131">
        <f>'Приложение 1 (ОТЧЕТНЫЙ ПЕРИОД) '!L72</f>
        <v>0</v>
      </c>
      <c r="M51" s="131">
        <f>'Приложение 1 (ОТЧЕТНЫЙ ПЕРИОД) '!M72</f>
        <v>0</v>
      </c>
      <c r="N51" s="151">
        <f>'Приложение 1 (ОТЧЕТНЫЙ ПЕРИОД) '!N72</f>
        <v>0</v>
      </c>
      <c r="O51" s="104"/>
      <c r="P51" s="178"/>
      <c r="Q51" s="227"/>
      <c r="R51" s="227"/>
      <c r="S51" s="100"/>
      <c r="T51" s="100"/>
      <c r="U51" s="100"/>
      <c r="V51" s="100"/>
      <c r="W51" s="108"/>
      <c r="X51" s="108"/>
      <c r="Y51" s="108"/>
      <c r="Z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7"/>
      <c r="AS51" s="107"/>
      <c r="AT51" s="107"/>
      <c r="AU51" s="107"/>
      <c r="AV51" s="107"/>
      <c r="AW51" s="107"/>
      <c r="AX51" s="107"/>
      <c r="AY51" s="107"/>
      <c r="AZ51" s="107"/>
    </row>
    <row r="52" spans="1:52" s="15" customFormat="1" ht="23.25" hidden="1">
      <c r="A52" s="613" t="s">
        <v>9</v>
      </c>
      <c r="B52" s="132"/>
      <c r="C52" s="224"/>
      <c r="D52" s="158"/>
      <c r="E52" s="133">
        <f>'Приложение 1 (ОТЧЕТНЫЙ ПЕРИОД) '!E73</f>
        <v>0</v>
      </c>
      <c r="F52" s="133">
        <f>'Приложение 1 (ОТЧЕТНЫЙ ПЕРИОД) '!F73</f>
        <v>0</v>
      </c>
      <c r="G52" s="133">
        <f>'Приложение 1 (ОТЧЕТНЫЙ ПЕРИОД) '!G73</f>
        <v>0</v>
      </c>
      <c r="H52" s="133">
        <f>'Приложение 1 (ОТЧЕТНЫЙ ПЕРИОД) '!H73</f>
        <v>0</v>
      </c>
      <c r="I52" s="133">
        <f>'Приложение 1 (ОТЧЕТНЫЙ ПЕРИОД) '!I73</f>
        <v>0</v>
      </c>
      <c r="J52" s="152"/>
      <c r="K52" s="220">
        <f>'Приложение 1 (ОТЧЕТНЫЙ ПЕРИОД) '!K73</f>
        <v>0</v>
      </c>
      <c r="L52" s="133">
        <f>'Приложение 1 (ОТЧЕТНЫЙ ПЕРИОД) '!L73</f>
        <v>0</v>
      </c>
      <c r="M52" s="133">
        <f>'Приложение 1 (ОТЧЕТНЫЙ ПЕРИОД) '!M73</f>
        <v>0</v>
      </c>
      <c r="N52" s="153">
        <f>'Приложение 1 (ОТЧЕТНЫЙ ПЕРИОД) '!N73</f>
        <v>0</v>
      </c>
      <c r="O52" s="104"/>
      <c r="P52" s="178"/>
      <c r="Q52" s="227"/>
      <c r="R52" s="227"/>
      <c r="S52" s="100"/>
      <c r="T52" s="100"/>
      <c r="U52" s="100"/>
      <c r="V52" s="100"/>
      <c r="W52" s="108"/>
      <c r="X52" s="108"/>
      <c r="Y52" s="108"/>
      <c r="Z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7"/>
      <c r="AS52" s="107"/>
      <c r="AT52" s="107"/>
      <c r="AU52" s="107"/>
      <c r="AV52" s="107"/>
      <c r="AW52" s="107"/>
      <c r="AX52" s="107"/>
      <c r="AY52" s="107"/>
      <c r="AZ52" s="107"/>
    </row>
    <row r="53" spans="1:52" s="15" customFormat="1" ht="22.5" hidden="1" customHeight="1">
      <c r="A53" s="613"/>
      <c r="B53" s="4"/>
      <c r="C53" s="223"/>
      <c r="D53" s="157"/>
      <c r="E53" s="138">
        <f>'Приложение 1 (ОТЧЕТНЫЙ ПЕРИОД) '!E74</f>
        <v>0</v>
      </c>
      <c r="F53" s="131">
        <f>'Приложение 1 (ОТЧЕТНЫЙ ПЕРИОД) '!F74</f>
        <v>0</v>
      </c>
      <c r="G53" s="131">
        <f>'Приложение 1 (ОТЧЕТНЫЙ ПЕРИОД) '!G74</f>
        <v>0</v>
      </c>
      <c r="H53" s="131">
        <f>'Приложение 1 (ОТЧЕТНЫЙ ПЕРИОД) '!H74</f>
        <v>0</v>
      </c>
      <c r="I53" s="131">
        <f>'Приложение 1 (ОТЧЕТНЫЙ ПЕРИОД) '!I74</f>
        <v>0</v>
      </c>
      <c r="J53" s="150"/>
      <c r="K53" s="219">
        <f>'Приложение 1 (ОТЧЕТНЫЙ ПЕРИОД) '!K74</f>
        <v>0</v>
      </c>
      <c r="L53" s="131">
        <f>'Приложение 1 (ОТЧЕТНЫЙ ПЕРИОД) '!L74</f>
        <v>0</v>
      </c>
      <c r="M53" s="131">
        <f>'Приложение 1 (ОТЧЕТНЫЙ ПЕРИОД) '!M74</f>
        <v>0</v>
      </c>
      <c r="N53" s="151">
        <f>'Приложение 1 (ОТЧЕТНЫЙ ПЕРИОД) '!N74</f>
        <v>0</v>
      </c>
      <c r="O53" s="104"/>
      <c r="P53" s="178"/>
      <c r="Q53" s="227"/>
      <c r="R53" s="227"/>
      <c r="S53" s="100"/>
      <c r="T53" s="100"/>
      <c r="U53" s="100"/>
      <c r="V53" s="100"/>
      <c r="W53" s="108"/>
      <c r="X53" s="108"/>
      <c r="Y53" s="108"/>
      <c r="Z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7"/>
      <c r="AS53" s="107"/>
      <c r="AT53" s="107"/>
      <c r="AU53" s="107"/>
      <c r="AV53" s="107"/>
      <c r="AW53" s="107"/>
      <c r="AX53" s="107"/>
      <c r="AY53" s="107"/>
      <c r="AZ53" s="107"/>
    </row>
    <row r="54" spans="1:52" s="15" customFormat="1" ht="23.25" hidden="1">
      <c r="A54" s="613" t="s">
        <v>71</v>
      </c>
      <c r="B54" s="132"/>
      <c r="C54" s="224"/>
      <c r="D54" s="158"/>
      <c r="E54" s="133">
        <f>'Приложение 1 (ОТЧЕТНЫЙ ПЕРИОД) '!E75</f>
        <v>0</v>
      </c>
      <c r="F54" s="133">
        <f>'Приложение 1 (ОТЧЕТНЫЙ ПЕРИОД) '!F75</f>
        <v>0</v>
      </c>
      <c r="G54" s="133">
        <f>'Приложение 1 (ОТЧЕТНЫЙ ПЕРИОД) '!G75</f>
        <v>0</v>
      </c>
      <c r="H54" s="133">
        <f>'Приложение 1 (ОТЧЕТНЫЙ ПЕРИОД) '!H75</f>
        <v>0</v>
      </c>
      <c r="I54" s="133">
        <f>'Приложение 1 (ОТЧЕТНЫЙ ПЕРИОД) '!I75</f>
        <v>0</v>
      </c>
      <c r="J54" s="152"/>
      <c r="K54" s="220">
        <f>'Приложение 1 (ОТЧЕТНЫЙ ПЕРИОД) '!K75</f>
        <v>0</v>
      </c>
      <c r="L54" s="133">
        <f>'Приложение 1 (ОТЧЕТНЫЙ ПЕРИОД) '!L75</f>
        <v>0</v>
      </c>
      <c r="M54" s="133">
        <f>'Приложение 1 (ОТЧЕТНЫЙ ПЕРИОД) '!M75</f>
        <v>0</v>
      </c>
      <c r="N54" s="153">
        <f>'Приложение 1 (ОТЧЕТНЫЙ ПЕРИОД) '!N75</f>
        <v>0</v>
      </c>
      <c r="O54" s="104"/>
      <c r="P54" s="178"/>
      <c r="Q54" s="227"/>
      <c r="R54" s="227"/>
      <c r="S54" s="100"/>
      <c r="T54" s="100"/>
      <c r="U54" s="100"/>
      <c r="V54" s="100"/>
      <c r="W54" s="108"/>
      <c r="X54" s="108"/>
      <c r="Y54" s="108"/>
      <c r="Z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7"/>
      <c r="AS54" s="107"/>
      <c r="AT54" s="107"/>
      <c r="AU54" s="107"/>
      <c r="AV54" s="107"/>
      <c r="AW54" s="107"/>
      <c r="AX54" s="107"/>
      <c r="AY54" s="107"/>
      <c r="AZ54" s="107"/>
    </row>
    <row r="55" spans="1:52" s="15" customFormat="1" ht="22.5" hidden="1" customHeight="1">
      <c r="A55" s="613"/>
      <c r="B55" s="4"/>
      <c r="C55" s="223"/>
      <c r="D55" s="157"/>
      <c r="E55" s="138">
        <f>'Приложение 1 (ОТЧЕТНЫЙ ПЕРИОД) '!E76</f>
        <v>0</v>
      </c>
      <c r="F55" s="131">
        <f>'Приложение 1 (ОТЧЕТНЫЙ ПЕРИОД) '!F76</f>
        <v>0</v>
      </c>
      <c r="G55" s="131">
        <f>'Приложение 1 (ОТЧЕТНЫЙ ПЕРИОД) '!G76</f>
        <v>0</v>
      </c>
      <c r="H55" s="131">
        <f>'Приложение 1 (ОТЧЕТНЫЙ ПЕРИОД) '!H76</f>
        <v>0</v>
      </c>
      <c r="I55" s="131">
        <f>'Приложение 1 (ОТЧЕТНЫЙ ПЕРИОД) '!I76</f>
        <v>0</v>
      </c>
      <c r="J55" s="150"/>
      <c r="K55" s="219">
        <f>'Приложение 1 (ОТЧЕТНЫЙ ПЕРИОД) '!K76</f>
        <v>0</v>
      </c>
      <c r="L55" s="131">
        <f>'Приложение 1 (ОТЧЕТНЫЙ ПЕРИОД) '!L76</f>
        <v>0</v>
      </c>
      <c r="M55" s="131">
        <f>'Приложение 1 (ОТЧЕТНЫЙ ПЕРИОД) '!M76</f>
        <v>0</v>
      </c>
      <c r="N55" s="151">
        <f>'Приложение 1 (ОТЧЕТНЫЙ ПЕРИОД) '!N76</f>
        <v>0</v>
      </c>
      <c r="O55" s="104"/>
      <c r="P55" s="178"/>
      <c r="Q55" s="227"/>
      <c r="R55" s="227"/>
      <c r="S55" s="100"/>
      <c r="T55" s="100"/>
      <c r="U55" s="100"/>
      <c r="V55" s="100"/>
      <c r="W55" s="108"/>
      <c r="X55" s="108"/>
      <c r="Y55" s="108"/>
      <c r="Z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7"/>
      <c r="AS55" s="107"/>
      <c r="AT55" s="107"/>
      <c r="AU55" s="107"/>
      <c r="AV55" s="107"/>
      <c r="AW55" s="107"/>
      <c r="AX55" s="107"/>
      <c r="AY55" s="107"/>
      <c r="AZ55" s="107"/>
    </row>
    <row r="56" spans="1:52" s="15" customFormat="1" ht="23.25" hidden="1">
      <c r="A56" s="613" t="s">
        <v>72</v>
      </c>
      <c r="B56" s="132"/>
      <c r="C56" s="224"/>
      <c r="D56" s="158"/>
      <c r="E56" s="133">
        <f>'Приложение 1 (ОТЧЕТНЫЙ ПЕРИОД) '!E77</f>
        <v>0</v>
      </c>
      <c r="F56" s="133">
        <f>'Приложение 1 (ОТЧЕТНЫЙ ПЕРИОД) '!F77</f>
        <v>0</v>
      </c>
      <c r="G56" s="133">
        <f>'Приложение 1 (ОТЧЕТНЫЙ ПЕРИОД) '!G77</f>
        <v>0</v>
      </c>
      <c r="H56" s="133">
        <f>'Приложение 1 (ОТЧЕТНЫЙ ПЕРИОД) '!H77</f>
        <v>0</v>
      </c>
      <c r="I56" s="133">
        <f>'Приложение 1 (ОТЧЕТНЫЙ ПЕРИОД) '!I77</f>
        <v>0</v>
      </c>
      <c r="J56" s="152"/>
      <c r="K56" s="220">
        <f>'Приложение 1 (ОТЧЕТНЫЙ ПЕРИОД) '!K77</f>
        <v>0</v>
      </c>
      <c r="L56" s="133">
        <f>'Приложение 1 (ОТЧЕТНЫЙ ПЕРИОД) '!L77</f>
        <v>0</v>
      </c>
      <c r="M56" s="133">
        <f>'Приложение 1 (ОТЧЕТНЫЙ ПЕРИОД) '!M77</f>
        <v>0</v>
      </c>
      <c r="N56" s="153">
        <f>'Приложение 1 (ОТЧЕТНЫЙ ПЕРИОД) '!N77</f>
        <v>0</v>
      </c>
      <c r="O56" s="104"/>
      <c r="P56" s="178"/>
      <c r="Q56" s="227"/>
      <c r="R56" s="227"/>
      <c r="S56" s="100"/>
      <c r="T56" s="100"/>
      <c r="U56" s="100"/>
      <c r="V56" s="100"/>
      <c r="W56" s="108"/>
      <c r="X56" s="108"/>
      <c r="Y56" s="108"/>
      <c r="Z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7"/>
      <c r="AS56" s="107"/>
      <c r="AT56" s="107"/>
      <c r="AU56" s="107"/>
      <c r="AV56" s="107"/>
      <c r="AW56" s="107"/>
      <c r="AX56" s="107"/>
      <c r="AY56" s="107"/>
      <c r="AZ56" s="107"/>
    </row>
    <row r="57" spans="1:52" s="15" customFormat="1" ht="23.25" hidden="1" customHeight="1" thickBot="1">
      <c r="A57" s="614"/>
      <c r="B57" s="134"/>
      <c r="C57" s="225"/>
      <c r="D57" s="159"/>
      <c r="E57" s="139">
        <f>'Приложение 1 (ОТЧЕТНЫЙ ПЕРИОД) '!E78</f>
        <v>0</v>
      </c>
      <c r="F57" s="135">
        <f>'Приложение 1 (ОТЧЕТНЫЙ ПЕРИОД) '!F78</f>
        <v>0</v>
      </c>
      <c r="G57" s="135">
        <f>'Приложение 1 (ОТЧЕТНЫЙ ПЕРИОД) '!G78</f>
        <v>0</v>
      </c>
      <c r="H57" s="135">
        <f>'Приложение 1 (ОТЧЕТНЫЙ ПЕРИОД) '!H78</f>
        <v>0</v>
      </c>
      <c r="I57" s="135">
        <f>'Приложение 1 (ОТЧЕТНЫЙ ПЕРИОД) '!I78</f>
        <v>0</v>
      </c>
      <c r="J57" s="154"/>
      <c r="K57" s="221">
        <f>'Приложение 1 (ОТЧЕТНЫЙ ПЕРИОД) '!K78</f>
        <v>0</v>
      </c>
      <c r="L57" s="135">
        <f>'Приложение 1 (ОТЧЕТНЫЙ ПЕРИОД) '!L78</f>
        <v>0</v>
      </c>
      <c r="M57" s="135">
        <f>'Приложение 1 (ОТЧЕТНЫЙ ПЕРИОД) '!M78</f>
        <v>0</v>
      </c>
      <c r="N57" s="155">
        <f>'Приложение 1 (ОТЧЕТНЫЙ ПЕРИОД) '!N78</f>
        <v>0</v>
      </c>
      <c r="O57" s="104"/>
      <c r="P57" s="178"/>
      <c r="Q57" s="227"/>
      <c r="R57" s="227"/>
      <c r="S57" s="100"/>
      <c r="T57" s="100"/>
      <c r="U57" s="100"/>
      <c r="V57" s="100"/>
      <c r="W57" s="108"/>
      <c r="X57" s="108"/>
      <c r="Y57" s="108"/>
      <c r="Z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7"/>
      <c r="AS57" s="107"/>
      <c r="AT57" s="107"/>
      <c r="AU57" s="107"/>
      <c r="AV57" s="107"/>
      <c r="AW57" s="107"/>
      <c r="AX57" s="107"/>
      <c r="AY57" s="107"/>
      <c r="AZ57" s="107"/>
    </row>
    <row r="58" spans="1:52" s="15" customFormat="1" ht="9.75" hidden="1" customHeight="1">
      <c r="A58"/>
      <c r="B58"/>
      <c r="C58"/>
      <c r="D58" s="60"/>
      <c r="E58" s="59"/>
      <c r="F58" s="59"/>
      <c r="G58" s="59"/>
      <c r="H58" s="59"/>
      <c r="I58" s="59"/>
      <c r="J58" s="59"/>
      <c r="K58" s="204"/>
      <c r="L58" s="59"/>
      <c r="M58" s="59"/>
      <c r="N58" s="59"/>
      <c r="O58" s="104"/>
      <c r="P58" s="178"/>
      <c r="Q58" s="108"/>
      <c r="R58" s="108"/>
      <c r="S58" s="100"/>
      <c r="T58" s="100"/>
      <c r="U58" s="100"/>
      <c r="V58" s="100"/>
      <c r="W58" s="108"/>
      <c r="X58" s="108"/>
      <c r="Y58" s="108"/>
      <c r="Z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7"/>
      <c r="AS58" s="107"/>
      <c r="AT58" s="107"/>
      <c r="AU58" s="107"/>
      <c r="AV58" s="107"/>
      <c r="AW58" s="107"/>
      <c r="AX58" s="107"/>
      <c r="AY58" s="107"/>
      <c r="AZ58" s="107"/>
    </row>
    <row r="59" spans="1:52" s="15" customFormat="1" ht="10.5" customHeight="1" thickBot="1">
      <c r="A59"/>
      <c r="B59"/>
      <c r="C59"/>
      <c r="D59" s="60"/>
      <c r="E59" s="59"/>
      <c r="F59" s="59"/>
      <c r="G59" s="59"/>
      <c r="H59" s="59"/>
      <c r="I59" s="59"/>
      <c r="J59" s="59"/>
      <c r="K59" s="204"/>
      <c r="L59" s="59"/>
      <c r="M59" s="59"/>
      <c r="N59" s="59"/>
      <c r="O59" s="104"/>
      <c r="P59" s="178"/>
      <c r="Q59" s="108"/>
      <c r="R59" s="108"/>
      <c r="S59" s="100"/>
      <c r="T59" s="100"/>
      <c r="U59" s="100"/>
      <c r="V59" s="100"/>
      <c r="W59" s="108"/>
      <c r="X59" s="108"/>
      <c r="Y59" s="108"/>
      <c r="Z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7"/>
      <c r="AS59" s="107"/>
      <c r="AT59" s="107"/>
      <c r="AU59" s="107"/>
      <c r="AV59" s="107"/>
      <c r="AW59" s="107"/>
      <c r="AX59" s="107"/>
      <c r="AY59" s="107"/>
      <c r="AZ59" s="107"/>
    </row>
    <row r="60" spans="1:52" s="15" customFormat="1" ht="39.75" customHeight="1" thickBot="1">
      <c r="A60" s="29"/>
      <c r="B60" s="30"/>
      <c r="C60" s="30"/>
      <c r="D60" s="30"/>
      <c r="E60" s="50" t="s">
        <v>47</v>
      </c>
      <c r="F60" s="49" t="s">
        <v>48</v>
      </c>
      <c r="G60" s="51"/>
      <c r="H60" s="30"/>
      <c r="I60" s="30"/>
      <c r="J60" s="30"/>
      <c r="K60" s="190"/>
      <c r="L60" s="30"/>
      <c r="M60" s="30"/>
      <c r="N60" s="31"/>
      <c r="O60" s="107"/>
      <c r="P60" s="175"/>
      <c r="Q60" s="108"/>
      <c r="R60" s="108"/>
      <c r="S60" s="100"/>
      <c r="T60" s="100"/>
      <c r="U60" s="100"/>
      <c r="V60" s="100"/>
      <c r="W60" s="108"/>
      <c r="X60" s="108"/>
      <c r="Y60" s="108"/>
      <c r="Z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7"/>
      <c r="AS60" s="107"/>
      <c r="AT60" s="107"/>
      <c r="AU60" s="107"/>
      <c r="AV60" s="107"/>
      <c r="AW60" s="107"/>
      <c r="AX60" s="107"/>
      <c r="AY60" s="107"/>
      <c r="AZ60" s="107"/>
    </row>
    <row r="61" spans="1:52" s="15" customFormat="1" ht="40.5">
      <c r="A61" s="585" t="str">
        <f>E60</f>
        <v>III</v>
      </c>
      <c r="B61" s="33" t="s">
        <v>42</v>
      </c>
      <c r="C61" s="587"/>
      <c r="D61" s="54" t="s">
        <v>5</v>
      </c>
      <c r="E61" s="55" t="e">
        <f>'Приложение 1 (ОТЧЕТНЫЙ ПЕРИОД) '!#REF!</f>
        <v>#REF!</v>
      </c>
      <c r="F61" s="55" t="e">
        <f>'Приложение 1 (ОТЧЕТНЫЙ ПЕРИОД) '!#REF!</f>
        <v>#REF!</v>
      </c>
      <c r="G61" s="55" t="e">
        <f>'Приложение 1 (ОТЧЕТНЫЙ ПЕРИОД) '!#REF!</f>
        <v>#REF!</v>
      </c>
      <c r="H61" s="55" t="e">
        <f>'Приложение 1 (ОТЧЕТНЫЙ ПЕРИОД) '!#REF!</f>
        <v>#REF!</v>
      </c>
      <c r="I61" s="55" t="e">
        <f>'Приложение 1 (ОТЧЕТНЫЙ ПЕРИОД) '!#REF!</f>
        <v>#REF!</v>
      </c>
      <c r="J61" s="647"/>
      <c r="K61" s="205" t="e">
        <f>'Приложение 1 (ОТЧЕТНЫЙ ПЕРИОД) '!#REF!</f>
        <v>#REF!</v>
      </c>
      <c r="L61" s="55" t="e">
        <f>'Приложение 1 (ОТЧЕТНЫЙ ПЕРИОД) '!#REF!</f>
        <v>#REF!</v>
      </c>
      <c r="M61" s="55" t="e">
        <f>'Приложение 1 (ОТЧЕТНЫЙ ПЕРИОД) '!#REF!</f>
        <v>#REF!</v>
      </c>
      <c r="N61" s="56" t="e">
        <f>'Приложение 1 (ОТЧЕТНЫЙ ПЕРИОД) '!#REF!</f>
        <v>#REF!</v>
      </c>
      <c r="O61" s="107"/>
      <c r="P61" s="175"/>
      <c r="Q61" s="108"/>
      <c r="R61" s="675" t="str">
        <f>B62</f>
        <v>ОБРАЗОВАНИЕ</v>
      </c>
      <c r="S61" s="127" t="str">
        <f>D61</f>
        <v>Всего</v>
      </c>
      <c r="T61" s="127" t="e">
        <f>E61</f>
        <v>#REF!</v>
      </c>
      <c r="U61" s="127" t="e">
        <f t="shared" ref="U61:V61" si="26">F61</f>
        <v>#REF!</v>
      </c>
      <c r="V61" s="127" t="e">
        <f t="shared" si="26"/>
        <v>#REF!</v>
      </c>
      <c r="W61" s="127" t="e">
        <f>F61/E61%</f>
        <v>#REF!</v>
      </c>
      <c r="X61" s="128" t="e">
        <f>G61/F61%</f>
        <v>#REF!</v>
      </c>
      <c r="Y61" s="230" t="e">
        <f>V61/T61%</f>
        <v>#REF!</v>
      </c>
      <c r="Z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7"/>
      <c r="AS61" s="107"/>
      <c r="AT61" s="107"/>
      <c r="AU61" s="107"/>
      <c r="AV61" s="107"/>
      <c r="AW61" s="107"/>
      <c r="AX61" s="107"/>
      <c r="AY61" s="107"/>
      <c r="AZ61" s="107"/>
    </row>
    <row r="62" spans="1:52" s="15" customFormat="1" ht="23.25" customHeight="1">
      <c r="A62" s="585"/>
      <c r="B62" s="576" t="str">
        <f>F60</f>
        <v>ОБРАЗОВАНИЕ</v>
      </c>
      <c r="C62" s="587"/>
      <c r="D62" s="19" t="s">
        <v>14</v>
      </c>
      <c r="E62" s="52" t="e">
        <f>'Приложение 1 (ОТЧЕТНЫЙ ПЕРИОД) '!#REF!</f>
        <v>#REF!</v>
      </c>
      <c r="F62" s="52" t="e">
        <f>'Приложение 1 (ОТЧЕТНЫЙ ПЕРИОД) '!#REF!</f>
        <v>#REF!</v>
      </c>
      <c r="G62" s="52" t="e">
        <f>'Приложение 1 (ОТЧЕТНЫЙ ПЕРИОД) '!#REF!</f>
        <v>#REF!</v>
      </c>
      <c r="H62" s="52" t="e">
        <f>'Приложение 1 (ОТЧЕТНЫЙ ПЕРИОД) '!#REF!</f>
        <v>#REF!</v>
      </c>
      <c r="I62" s="52" t="e">
        <f>'Приложение 1 (ОТЧЕТНЫЙ ПЕРИОД) '!#REF!</f>
        <v>#REF!</v>
      </c>
      <c r="J62" s="648"/>
      <c r="K62" s="206" t="e">
        <f>'Приложение 1 (ОТЧЕТНЫЙ ПЕРИОД) '!#REF!</f>
        <v>#REF!</v>
      </c>
      <c r="L62" s="52" t="e">
        <f>'Приложение 1 (ОТЧЕТНЫЙ ПЕРИОД) '!#REF!</f>
        <v>#REF!</v>
      </c>
      <c r="M62" s="52" t="e">
        <f>'Приложение 1 (ОТЧЕТНЫЙ ПЕРИОД) '!#REF!</f>
        <v>#REF!</v>
      </c>
      <c r="N62" s="57" t="e">
        <f>'Приложение 1 (ОТЧЕТНЫЙ ПЕРИОД) '!#REF!</f>
        <v>#REF!</v>
      </c>
      <c r="O62" s="107"/>
      <c r="P62" s="175"/>
      <c r="Q62" s="108"/>
      <c r="R62" s="676"/>
      <c r="S62" s="125"/>
      <c r="T62" s="125"/>
      <c r="U62" s="125"/>
      <c r="V62" s="125"/>
      <c r="W62" s="121"/>
      <c r="X62" s="122"/>
      <c r="Y62" s="108"/>
      <c r="Z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7"/>
      <c r="AS62" s="107"/>
      <c r="AT62" s="107"/>
      <c r="AU62" s="107"/>
      <c r="AV62" s="107"/>
      <c r="AW62" s="107"/>
      <c r="AX62" s="107"/>
      <c r="AY62" s="107"/>
      <c r="AZ62" s="107"/>
    </row>
    <row r="63" spans="1:52" s="15" customFormat="1" ht="23.25" customHeight="1">
      <c r="A63" s="585"/>
      <c r="B63" s="650"/>
      <c r="C63" s="587"/>
      <c r="D63" s="19" t="s">
        <v>6</v>
      </c>
      <c r="E63" s="52" t="e">
        <f>'Приложение 1 (ОТЧЕТНЫЙ ПЕРИОД) '!#REF!</f>
        <v>#REF!</v>
      </c>
      <c r="F63" s="52" t="e">
        <f>'Приложение 1 (ОТЧЕТНЫЙ ПЕРИОД) '!#REF!</f>
        <v>#REF!</v>
      </c>
      <c r="G63" s="52" t="e">
        <f>'Приложение 1 (ОТЧЕТНЫЙ ПЕРИОД) '!#REF!</f>
        <v>#REF!</v>
      </c>
      <c r="H63" s="52" t="e">
        <f>'Приложение 1 (ОТЧЕТНЫЙ ПЕРИОД) '!#REF!</f>
        <v>#REF!</v>
      </c>
      <c r="I63" s="52" t="e">
        <f>'Приложение 1 (ОТЧЕТНЫЙ ПЕРИОД) '!#REF!</f>
        <v>#REF!</v>
      </c>
      <c r="J63" s="648"/>
      <c r="K63" s="206" t="e">
        <f>'Приложение 1 (ОТЧЕТНЫЙ ПЕРИОД) '!#REF!</f>
        <v>#REF!</v>
      </c>
      <c r="L63" s="52" t="e">
        <f>'Приложение 1 (ОТЧЕТНЫЙ ПЕРИОД) '!#REF!</f>
        <v>#REF!</v>
      </c>
      <c r="M63" s="52" t="e">
        <f>'Приложение 1 (ОТЧЕТНЫЙ ПЕРИОД) '!#REF!</f>
        <v>#REF!</v>
      </c>
      <c r="N63" s="57" t="e">
        <f>'Приложение 1 (ОТЧЕТНЫЙ ПЕРИОД) '!#REF!</f>
        <v>#REF!</v>
      </c>
      <c r="O63" s="107"/>
      <c r="P63" s="175"/>
      <c r="Q63" s="108"/>
      <c r="R63" s="676"/>
      <c r="S63" s="125"/>
      <c r="T63" s="125"/>
      <c r="U63" s="125"/>
      <c r="V63" s="125"/>
      <c r="W63" s="121"/>
      <c r="X63" s="122"/>
      <c r="Y63" s="108"/>
      <c r="Z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7"/>
      <c r="AS63" s="107"/>
      <c r="AT63" s="107"/>
      <c r="AU63" s="107"/>
      <c r="AV63" s="107"/>
      <c r="AW63" s="107"/>
      <c r="AX63" s="107"/>
      <c r="AY63" s="107"/>
      <c r="AZ63" s="107"/>
    </row>
    <row r="64" spans="1:52" s="15" customFormat="1" ht="23.25" customHeight="1" thickBot="1">
      <c r="A64" s="586"/>
      <c r="B64" s="651"/>
      <c r="C64" s="588"/>
      <c r="D64" s="261" t="s">
        <v>7</v>
      </c>
      <c r="E64" s="276" t="e">
        <f>'Приложение 1 (ОТЧЕТНЫЙ ПЕРИОД) '!#REF!</f>
        <v>#REF!</v>
      </c>
      <c r="F64" s="276" t="e">
        <f>'Приложение 1 (ОТЧЕТНЫЙ ПЕРИОД) '!#REF!</f>
        <v>#REF!</v>
      </c>
      <c r="G64" s="276" t="e">
        <f>'Приложение 1 (ОТЧЕТНЫЙ ПЕРИОД) '!#REF!</f>
        <v>#REF!</v>
      </c>
      <c r="H64" s="276" t="e">
        <f>'Приложение 1 (ОТЧЕТНЫЙ ПЕРИОД) '!#REF!</f>
        <v>#REF!</v>
      </c>
      <c r="I64" s="276" t="e">
        <f>'Приложение 1 (ОТЧЕТНЫЙ ПЕРИОД) '!#REF!</f>
        <v>#REF!</v>
      </c>
      <c r="J64" s="649"/>
      <c r="K64" s="277" t="e">
        <f>'Приложение 1 (ОТЧЕТНЫЙ ПЕРИОД) '!#REF!</f>
        <v>#REF!</v>
      </c>
      <c r="L64" s="276" t="e">
        <f>'Приложение 1 (ОТЧЕТНЫЙ ПЕРИОД) '!#REF!</f>
        <v>#REF!</v>
      </c>
      <c r="M64" s="276" t="e">
        <f>'Приложение 1 (ОТЧЕТНЫЙ ПЕРИОД) '!#REF!</f>
        <v>#REF!</v>
      </c>
      <c r="N64" s="278" t="e">
        <f>'Приложение 1 (ОТЧЕТНЫЙ ПЕРИОД) '!#REF!</f>
        <v>#REF!</v>
      </c>
      <c r="O64" s="107"/>
      <c r="P64" s="175"/>
      <c r="Q64" s="108"/>
      <c r="R64" s="677"/>
      <c r="S64" s="126"/>
      <c r="T64" s="126"/>
      <c r="U64" s="126"/>
      <c r="V64" s="126"/>
      <c r="W64" s="123"/>
      <c r="X64" s="124"/>
      <c r="Y64" s="108"/>
      <c r="Z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7"/>
      <c r="AS64" s="107"/>
      <c r="AT64" s="107"/>
      <c r="AU64" s="107"/>
      <c r="AV64" s="107"/>
      <c r="AW64" s="107"/>
      <c r="AX64" s="107"/>
      <c r="AY64" s="107"/>
      <c r="AZ64" s="107"/>
    </row>
    <row r="65" spans="1:52" s="15" customFormat="1" ht="23.25">
      <c r="A65"/>
      <c r="B65"/>
      <c r="C65" s="61"/>
      <c r="D65" s="62" t="s">
        <v>67</v>
      </c>
      <c r="E65" s="63" t="e">
        <f>E62+E63+E64</f>
        <v>#REF!</v>
      </c>
      <c r="F65" s="63" t="e">
        <f>F62+F63+F64</f>
        <v>#REF!</v>
      </c>
      <c r="G65" s="63" t="e">
        <f>G62+G63+G64</f>
        <v>#REF!</v>
      </c>
      <c r="H65" s="63" t="e">
        <f>H62+H63+H64</f>
        <v>#REF!</v>
      </c>
      <c r="I65" s="63" t="e">
        <f>I62+I63+I64</f>
        <v>#REF!</v>
      </c>
      <c r="J65" s="63"/>
      <c r="K65" s="203" t="e">
        <f>K62+K63+K64</f>
        <v>#REF!</v>
      </c>
      <c r="L65" s="63" t="e">
        <f>L62+L63+L64</f>
        <v>#REF!</v>
      </c>
      <c r="M65" s="63" t="e">
        <f>M62+M63+M64</f>
        <v>#REF!</v>
      </c>
      <c r="N65" s="63" t="e">
        <f>N62+N63+N64</f>
        <v>#REF!</v>
      </c>
      <c r="O65" s="112"/>
      <c r="P65" s="179" t="e">
        <f>SUM(E65:O65)</f>
        <v>#REF!</v>
      </c>
      <c r="Q65" s="108"/>
      <c r="R65" s="108"/>
      <c r="S65" s="100"/>
      <c r="T65" s="100"/>
      <c r="U65" s="100"/>
      <c r="V65" s="100"/>
      <c r="W65" s="108"/>
      <c r="X65" s="108"/>
      <c r="Y65" s="108"/>
      <c r="Z65" s="108"/>
      <c r="AA65" s="108"/>
      <c r="AB65" s="100"/>
      <c r="AC65" s="100"/>
      <c r="AD65" s="100"/>
      <c r="AE65" s="100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7"/>
      <c r="AS65" s="107"/>
      <c r="AT65" s="107"/>
      <c r="AU65" s="107"/>
      <c r="AV65" s="107"/>
      <c r="AW65" s="107"/>
      <c r="AX65" s="107"/>
      <c r="AY65" s="107"/>
      <c r="AZ65" s="107"/>
    </row>
    <row r="66" spans="1:52" s="15" customFormat="1" ht="24" thickBot="1">
      <c r="A66"/>
      <c r="B66"/>
      <c r="C66"/>
      <c r="D66" s="60" t="s">
        <v>67</v>
      </c>
      <c r="E66" s="59" t="e">
        <f>E65-E61</f>
        <v>#REF!</v>
      </c>
      <c r="F66" s="59" t="e">
        <f>F65-F61</f>
        <v>#REF!</v>
      </c>
      <c r="G66" s="59" t="e">
        <f>G65-G61</f>
        <v>#REF!</v>
      </c>
      <c r="H66" s="59" t="e">
        <f>H65-H61</f>
        <v>#REF!</v>
      </c>
      <c r="I66" s="59" t="e">
        <f>I65-I61</f>
        <v>#REF!</v>
      </c>
      <c r="J66" s="59"/>
      <c r="K66" s="204" t="e">
        <f>K65-K61</f>
        <v>#REF!</v>
      </c>
      <c r="L66" s="59" t="e">
        <f>L65-L61</f>
        <v>#REF!</v>
      </c>
      <c r="M66" s="59" t="e">
        <f>M65-M61</f>
        <v>#REF!</v>
      </c>
      <c r="N66" s="59" t="e">
        <f>N65-N61</f>
        <v>#REF!</v>
      </c>
      <c r="O66" s="104"/>
      <c r="P66" s="178" t="e">
        <f>SUM(E66:O66)</f>
        <v>#REF!</v>
      </c>
      <c r="Q66" s="108"/>
      <c r="R66" s="108"/>
      <c r="S66" s="100"/>
      <c r="T66" s="100"/>
      <c r="U66" s="100"/>
      <c r="V66" s="100"/>
      <c r="W66" s="108"/>
      <c r="X66" s="108"/>
      <c r="Y66" s="108"/>
      <c r="Z66" s="108"/>
      <c r="AA66" s="108"/>
      <c r="AB66" s="100"/>
      <c r="AC66" s="100"/>
      <c r="AD66" s="100"/>
      <c r="AE66" s="100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7"/>
      <c r="AS66" s="107"/>
      <c r="AT66" s="107"/>
      <c r="AU66" s="107"/>
      <c r="AV66" s="107"/>
      <c r="AW66" s="107"/>
      <c r="AX66" s="107"/>
      <c r="AY66" s="107"/>
      <c r="AZ66" s="107"/>
    </row>
    <row r="67" spans="1:52" s="15" customFormat="1" ht="41.25" customHeight="1" thickBot="1">
      <c r="A67" s="29"/>
      <c r="B67" s="30"/>
      <c r="C67" s="30"/>
      <c r="D67" s="30"/>
      <c r="E67" s="50" t="s">
        <v>50</v>
      </c>
      <c r="F67" s="49" t="s">
        <v>49</v>
      </c>
      <c r="G67" s="51"/>
      <c r="H67" s="30"/>
      <c r="I67" s="30"/>
      <c r="J67" s="30"/>
      <c r="K67" s="190"/>
      <c r="L67" s="30"/>
      <c r="M67" s="30"/>
      <c r="N67" s="31"/>
      <c r="O67" s="107"/>
      <c r="P67" s="175"/>
      <c r="Q67" s="108"/>
      <c r="R67" s="108"/>
      <c r="S67" s="100"/>
      <c r="T67" s="100"/>
      <c r="U67" s="100"/>
      <c r="V67" s="100"/>
      <c r="W67" s="108"/>
      <c r="X67" s="108"/>
      <c r="Y67" s="108"/>
      <c r="Z67" s="108"/>
      <c r="AA67" s="108"/>
      <c r="AB67" s="100"/>
      <c r="AC67" s="100"/>
      <c r="AD67" s="100"/>
      <c r="AE67" s="100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7"/>
      <c r="AS67" s="107"/>
      <c r="AT67" s="107"/>
      <c r="AU67" s="107"/>
      <c r="AV67" s="107"/>
      <c r="AW67" s="107"/>
      <c r="AX67" s="107"/>
      <c r="AY67" s="107"/>
      <c r="AZ67" s="107"/>
    </row>
    <row r="68" spans="1:52" s="15" customFormat="1" ht="40.5">
      <c r="A68" s="567" t="str">
        <f>E67</f>
        <v>IV</v>
      </c>
      <c r="B68" s="33" t="s">
        <v>42</v>
      </c>
      <c r="C68" s="570"/>
      <c r="D68" s="54" t="s">
        <v>5</v>
      </c>
      <c r="E68" s="55">
        <f>'Приложение 1 (ОТЧЕТНЫЙ ПЕРИОД) '!E120</f>
        <v>24.766411000000005</v>
      </c>
      <c r="F68" s="55">
        <f>'Приложение 1 (ОТЧЕТНЫЙ ПЕРИОД) '!F120</f>
        <v>24.766299999999998</v>
      </c>
      <c r="G68" s="55">
        <f>'Приложение 1 (ОТЧЕТНЫЙ ПЕРИОД) '!G120</f>
        <v>0</v>
      </c>
      <c r="H68" s="55">
        <f>'Приложение 1 (ОТЧЕТНЫЙ ПЕРИОД) '!H120</f>
        <v>26.04</v>
      </c>
      <c r="I68" s="55">
        <f>'Приложение 1 (ОТЧЕТНЫЙ ПЕРИОД) '!I120</f>
        <v>26.04</v>
      </c>
      <c r="J68" s="647"/>
      <c r="K68" s="205">
        <f>'Приложение 1 (ОТЧЕТНЫЙ ПЕРИОД) '!K120</f>
        <v>26.442</v>
      </c>
      <c r="L68" s="55">
        <f>'Приложение 1 (ОТЧЕТНЫЙ ПЕРИОД) '!L120</f>
        <v>52.457999999999998</v>
      </c>
      <c r="M68" s="55">
        <f>'Приложение 1 (ОТЧЕТНЫЙ ПЕРИОД) '!M120</f>
        <v>76.309020000000004</v>
      </c>
      <c r="N68" s="56">
        <f>'Приложение 1 (ОТЧЕТНЫЙ ПЕРИОД) '!N120</f>
        <v>232.05543099999997</v>
      </c>
      <c r="O68" s="107"/>
      <c r="P68" s="175"/>
      <c r="Q68" s="108"/>
      <c r="R68" s="675" t="str">
        <f>B69</f>
        <v>ЖИЛЬЕ И ГОРОДСКАЯ СРЕДА</v>
      </c>
      <c r="S68" s="127" t="str">
        <f>D68</f>
        <v>Всего</v>
      </c>
      <c r="T68" s="127">
        <f>E68</f>
        <v>24.766411000000005</v>
      </c>
      <c r="U68" s="127">
        <f t="shared" ref="U68:V68" si="27">F68</f>
        <v>24.766299999999998</v>
      </c>
      <c r="V68" s="127">
        <f t="shared" si="27"/>
        <v>0</v>
      </c>
      <c r="W68" s="127">
        <f>F68/E68%</f>
        <v>99.999551812331603</v>
      </c>
      <c r="X68" s="128">
        <f>G68/F68%</f>
        <v>0</v>
      </c>
      <c r="Y68" s="230">
        <f>V68/T68%</f>
        <v>0</v>
      </c>
      <c r="Z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7"/>
      <c r="AS68" s="107"/>
      <c r="AT68" s="107"/>
      <c r="AU68" s="107"/>
      <c r="AV68" s="107"/>
      <c r="AW68" s="107"/>
      <c r="AX68" s="107"/>
      <c r="AY68" s="107"/>
      <c r="AZ68" s="107"/>
    </row>
    <row r="69" spans="1:52" s="15" customFormat="1" ht="20.25" customHeight="1">
      <c r="A69" s="568"/>
      <c r="B69" s="576" t="str">
        <f>F67</f>
        <v>ЖИЛЬЕ И ГОРОДСКАЯ СРЕДА</v>
      </c>
      <c r="C69" s="571"/>
      <c r="D69" s="19" t="s">
        <v>14</v>
      </c>
      <c r="E69" s="52">
        <f>'Приложение 1 (ОТЧЕТНЫЙ ПЕРИОД) '!E121</f>
        <v>24.149730000000002</v>
      </c>
      <c r="F69" s="52">
        <f>'Приложение 1 (ОТЧЕТНЫЙ ПЕРИОД) '!F121</f>
        <v>24.149699999999999</v>
      </c>
      <c r="G69" s="52">
        <f>'Приложение 1 (ОТЧЕТНЫЙ ПЕРИОД) '!G121</f>
        <v>0</v>
      </c>
      <c r="H69" s="52">
        <f>'Приложение 1 (ОТЧЕТНЫЙ ПЕРИОД) '!H121</f>
        <v>23.64</v>
      </c>
      <c r="I69" s="52">
        <f>'Приложение 1 (ОТЧЕТНЫЙ ПЕРИОД) '!I121</f>
        <v>23.64</v>
      </c>
      <c r="J69" s="648"/>
      <c r="K69" s="206">
        <f>'Приложение 1 (ОТЧЕТНЫЙ ПЕРИОД) '!K121</f>
        <v>25.783999999999999</v>
      </c>
      <c r="L69" s="52">
        <f>'Приложение 1 (ОТЧЕТНЫЙ ПЕРИОД) '!L121</f>
        <v>45.661999999999999</v>
      </c>
      <c r="M69" s="52">
        <f>'Приложение 1 (ОТЧЕТНЫЙ ПЕРИОД) '!M121</f>
        <v>67.7821</v>
      </c>
      <c r="N69" s="57">
        <f>'Приложение 1 (ОТЧЕТНЫЙ ПЕРИОД) '!N121</f>
        <v>210.65782999999999</v>
      </c>
      <c r="O69" s="107"/>
      <c r="P69" s="175"/>
      <c r="Q69" s="108"/>
      <c r="R69" s="676"/>
      <c r="S69" s="125"/>
      <c r="T69" s="125"/>
      <c r="U69" s="125"/>
      <c r="V69" s="125"/>
      <c r="W69" s="121"/>
      <c r="X69" s="122"/>
      <c r="Y69" s="108"/>
      <c r="Z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7"/>
      <c r="AS69" s="107"/>
      <c r="AT69" s="107"/>
      <c r="AU69" s="107"/>
      <c r="AV69" s="107"/>
      <c r="AW69" s="107"/>
      <c r="AX69" s="107"/>
      <c r="AY69" s="107"/>
      <c r="AZ69" s="107"/>
    </row>
    <row r="70" spans="1:52" s="15" customFormat="1" ht="20.25" customHeight="1">
      <c r="A70" s="568"/>
      <c r="B70" s="576"/>
      <c r="C70" s="571"/>
      <c r="D70" s="19" t="s">
        <v>6</v>
      </c>
      <c r="E70" s="52">
        <f>'Приложение 1 (ОТЧЕТНЫЙ ПЕРИОД) '!E122</f>
        <v>0.49285099999999998</v>
      </c>
      <c r="F70" s="52">
        <f>'Приложение 1 (ОТЧЕТНЫЙ ПЕРИОД) '!F122</f>
        <v>0.49280000000000002</v>
      </c>
      <c r="G70" s="52">
        <f>'Приложение 1 (ОТЧЕТНЫЙ ПЕРИОД) '!G122</f>
        <v>0</v>
      </c>
      <c r="H70" s="52">
        <f>'Приложение 1 (ОТЧЕТНЫЙ ПЕРИОД) '!H122</f>
        <v>1.4</v>
      </c>
      <c r="I70" s="52">
        <f>'Приложение 1 (ОТЧЕТНЫЙ ПЕРИОД) '!I122</f>
        <v>1.4</v>
      </c>
      <c r="J70" s="648"/>
      <c r="K70" s="206">
        <f>'Приложение 1 (ОТЧЕТНЫЙ ПЕРИОД) '!K122</f>
        <v>0.52600000000000002</v>
      </c>
      <c r="L70" s="52">
        <f>'Приложение 1 (ОТЧЕТНЫЙ ПЕРИОД) '!L122</f>
        <v>6.2490000000000006</v>
      </c>
      <c r="M70" s="52">
        <f>'Приложение 1 (ОТЧЕТНЫЙ ПЕРИОД) '!M122</f>
        <v>8.3595000000000006</v>
      </c>
      <c r="N70" s="57">
        <f>'Приложение 1 (ОТЧЕТНЫЙ ПЕРИОД) '!N122</f>
        <v>18.427351000000002</v>
      </c>
      <c r="O70" s="107"/>
      <c r="P70" s="175"/>
      <c r="Q70" s="108"/>
      <c r="R70" s="676"/>
      <c r="S70" s="125"/>
      <c r="T70" s="125"/>
      <c r="U70" s="125"/>
      <c r="V70" s="125"/>
      <c r="W70" s="121"/>
      <c r="X70" s="122"/>
      <c r="Y70" s="108"/>
      <c r="Z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7"/>
      <c r="AS70" s="107"/>
      <c r="AT70" s="107"/>
      <c r="AU70" s="107"/>
      <c r="AV70" s="107"/>
      <c r="AW70" s="107"/>
      <c r="AX70" s="107"/>
      <c r="AY70" s="107"/>
      <c r="AZ70" s="107"/>
    </row>
    <row r="71" spans="1:52" s="15" customFormat="1" ht="21" customHeight="1" thickBot="1">
      <c r="A71" s="569"/>
      <c r="B71" s="577"/>
      <c r="C71" s="572"/>
      <c r="D71" s="261" t="s">
        <v>7</v>
      </c>
      <c r="E71" s="276">
        <f>'Приложение 1 (ОТЧЕТНЫЙ ПЕРИОД) '!E123</f>
        <v>0.12383</v>
      </c>
      <c r="F71" s="276">
        <f>'Приложение 1 (ОТЧЕТНЫЙ ПЕРИОД) '!F123</f>
        <v>0.12379999999999999</v>
      </c>
      <c r="G71" s="276">
        <f>'Приложение 1 (ОТЧЕТНЫЙ ПЕРИОД) '!G123</f>
        <v>0</v>
      </c>
      <c r="H71" s="276">
        <f>'Приложение 1 (ОТЧЕТНЫЙ ПЕРИОД) '!H123</f>
        <v>1</v>
      </c>
      <c r="I71" s="276">
        <f>'Приложение 1 (ОТЧЕТНЫЙ ПЕРИОД) '!I123</f>
        <v>1</v>
      </c>
      <c r="J71" s="649"/>
      <c r="K71" s="277">
        <f>'Приложение 1 (ОТЧЕТНЫЙ ПЕРИОД) '!K123</f>
        <v>0.13200000000000001</v>
      </c>
      <c r="L71" s="276">
        <f>'Приложение 1 (ОТЧЕТНЫЙ ПЕРИОД) '!L123</f>
        <v>0.54699999999999993</v>
      </c>
      <c r="M71" s="276">
        <f>'Приложение 1 (ОТЧЕТНЫЙ ПЕРИОД) '!M123</f>
        <v>0.16742000000000001</v>
      </c>
      <c r="N71" s="278">
        <f>'Приложение 1 (ОТЧЕТНЫЙ ПЕРИОД) '!N123</f>
        <v>2.9702500000000001</v>
      </c>
      <c r="O71" s="107"/>
      <c r="P71" s="175"/>
      <c r="Q71" s="108"/>
      <c r="R71" s="677"/>
      <c r="S71" s="126"/>
      <c r="T71" s="126"/>
      <c r="U71" s="126"/>
      <c r="V71" s="126"/>
      <c r="W71" s="123"/>
      <c r="X71" s="124"/>
      <c r="Y71" s="108"/>
      <c r="Z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7"/>
      <c r="AS71" s="107"/>
      <c r="AT71" s="107"/>
      <c r="AU71" s="107"/>
      <c r="AV71" s="107"/>
      <c r="AW71" s="107"/>
      <c r="AX71" s="107"/>
      <c r="AY71" s="107"/>
      <c r="AZ71" s="107"/>
    </row>
    <row r="72" spans="1:52" s="15" customFormat="1" ht="23.25">
      <c r="A72"/>
      <c r="B72"/>
      <c r="C72" s="61"/>
      <c r="D72" s="62" t="s">
        <v>67</v>
      </c>
      <c r="E72" s="63">
        <f>E69+E70+E71</f>
        <v>24.766411000000005</v>
      </c>
      <c r="F72" s="63">
        <f>F69+F70+F71</f>
        <v>24.766299999999998</v>
      </c>
      <c r="G72" s="63">
        <f>G69+G70+G71</f>
        <v>0</v>
      </c>
      <c r="H72" s="63">
        <f>H69+H70+H71</f>
        <v>26.04</v>
      </c>
      <c r="I72" s="63">
        <f>I69+I70+I71</f>
        <v>26.04</v>
      </c>
      <c r="J72" s="63"/>
      <c r="K72" s="203">
        <f>K69+K70+K71</f>
        <v>26.442</v>
      </c>
      <c r="L72" s="63">
        <f>L69+L70+L71</f>
        <v>52.457999999999998</v>
      </c>
      <c r="M72" s="63">
        <f>M69+M70+M71</f>
        <v>76.309020000000004</v>
      </c>
      <c r="N72" s="63">
        <f>N69+N70+N71</f>
        <v>232.05543099999997</v>
      </c>
      <c r="O72" s="112"/>
      <c r="P72" s="179">
        <f>SUM(E72:O72)</f>
        <v>488.877162</v>
      </c>
      <c r="Q72" s="108"/>
      <c r="R72" s="108"/>
      <c r="S72" s="100"/>
      <c r="T72" s="100"/>
      <c r="U72" s="100"/>
      <c r="V72" s="100"/>
      <c r="W72" s="108"/>
      <c r="X72" s="108"/>
      <c r="Y72" s="108"/>
      <c r="Z72" s="108"/>
      <c r="AA72" s="108"/>
      <c r="AB72" s="100"/>
      <c r="AC72" s="100"/>
      <c r="AD72" s="100"/>
      <c r="AE72" s="100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7"/>
      <c r="AS72" s="107"/>
      <c r="AT72" s="107"/>
      <c r="AU72" s="107"/>
      <c r="AV72" s="107"/>
      <c r="AW72" s="107"/>
      <c r="AX72" s="107"/>
      <c r="AY72" s="107"/>
      <c r="AZ72" s="107"/>
    </row>
    <row r="73" spans="1:52" s="15" customFormat="1" ht="24" thickBot="1">
      <c r="A73"/>
      <c r="B73"/>
      <c r="C73"/>
      <c r="D73" s="60" t="s">
        <v>67</v>
      </c>
      <c r="E73" s="59">
        <f>E72-E68</f>
        <v>0</v>
      </c>
      <c r="F73" s="59">
        <f>F72-F68</f>
        <v>0</v>
      </c>
      <c r="G73" s="59">
        <f>G72-G68</f>
        <v>0</v>
      </c>
      <c r="H73" s="59">
        <f>H72-H68</f>
        <v>0</v>
      </c>
      <c r="I73" s="59">
        <f>I72-I68</f>
        <v>0</v>
      </c>
      <c r="J73" s="59"/>
      <c r="K73" s="204">
        <f>K72-K68</f>
        <v>0</v>
      </c>
      <c r="L73" s="59">
        <f>L72-L68</f>
        <v>0</v>
      </c>
      <c r="M73" s="59">
        <f>M72-M68</f>
        <v>0</v>
      </c>
      <c r="N73" s="59">
        <f>N72-N68</f>
        <v>0</v>
      </c>
      <c r="O73" s="104"/>
      <c r="P73" s="178">
        <f>SUM(E73:O73)</f>
        <v>0</v>
      </c>
      <c r="Q73" s="108"/>
      <c r="R73" s="108"/>
      <c r="S73" s="100"/>
      <c r="T73" s="100"/>
      <c r="U73" s="100"/>
      <c r="V73" s="100"/>
      <c r="W73" s="108"/>
      <c r="X73" s="108"/>
      <c r="Y73" s="108"/>
      <c r="Z73" s="108"/>
      <c r="AA73" s="108"/>
      <c r="AB73" s="100"/>
      <c r="AC73" s="100"/>
      <c r="AD73" s="100"/>
      <c r="AE73" s="100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7"/>
      <c r="AS73" s="107"/>
      <c r="AT73" s="107"/>
      <c r="AU73" s="107"/>
      <c r="AV73" s="107"/>
      <c r="AW73" s="107"/>
      <c r="AX73" s="107"/>
      <c r="AY73" s="107"/>
      <c r="AZ73" s="107"/>
    </row>
    <row r="74" spans="1:52" s="15" customFormat="1" ht="45.75" customHeight="1" thickBot="1">
      <c r="A74" s="29"/>
      <c r="B74" s="30"/>
      <c r="C74" s="30"/>
      <c r="D74" s="30"/>
      <c r="E74" s="50" t="s">
        <v>52</v>
      </c>
      <c r="F74" s="49" t="s">
        <v>51</v>
      </c>
      <c r="G74" s="51"/>
      <c r="H74" s="30"/>
      <c r="I74" s="30"/>
      <c r="J74" s="30"/>
      <c r="K74" s="190"/>
      <c r="L74" s="30"/>
      <c r="M74" s="30"/>
      <c r="N74" s="31"/>
      <c r="O74" s="107"/>
      <c r="P74" s="175"/>
      <c r="Q74" s="108"/>
      <c r="R74" s="108"/>
      <c r="S74" s="100"/>
      <c r="T74" s="100"/>
      <c r="U74" s="100"/>
      <c r="V74" s="100"/>
      <c r="W74" s="108"/>
      <c r="X74" s="108"/>
      <c r="Y74" s="108"/>
      <c r="Z74" s="108"/>
      <c r="AA74" s="108"/>
      <c r="AB74" s="100"/>
      <c r="AC74" s="100"/>
      <c r="AD74" s="100"/>
      <c r="AE74" s="100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7"/>
      <c r="AS74" s="107"/>
      <c r="AT74" s="107"/>
      <c r="AU74" s="107"/>
      <c r="AV74" s="107"/>
      <c r="AW74" s="107"/>
      <c r="AX74" s="107"/>
      <c r="AY74" s="107"/>
      <c r="AZ74" s="107"/>
    </row>
    <row r="75" spans="1:52" s="15" customFormat="1" ht="40.5">
      <c r="A75" s="585" t="str">
        <f>E74</f>
        <v>V</v>
      </c>
      <c r="B75" s="33" t="s">
        <v>42</v>
      </c>
      <c r="C75" s="587"/>
      <c r="D75" s="54" t="s">
        <v>5</v>
      </c>
      <c r="E75" s="55">
        <f>'Приложение 1 (ОТЧЕТНЫЙ ПЕРИОД) '!E143</f>
        <v>0</v>
      </c>
      <c r="F75" s="55">
        <f>'Приложение 1 (ОТЧЕТНЫЙ ПЕРИОД) '!F143</f>
        <v>0</v>
      </c>
      <c r="G75" s="55">
        <f>'Приложение 1 (ОТЧЕТНЫЙ ПЕРИОД) '!G143</f>
        <v>0</v>
      </c>
      <c r="H75" s="55">
        <f>'Приложение 1 (ОТЧЕТНЫЙ ПЕРИОД) '!H143</f>
        <v>0</v>
      </c>
      <c r="I75" s="55">
        <f>'Приложение 1 (ОТЧЕТНЫЙ ПЕРИОД) '!I143</f>
        <v>0</v>
      </c>
      <c r="J75" s="647"/>
      <c r="K75" s="205">
        <f>'Приложение 1 (ОТЧЕТНЫЙ ПЕРИОД) '!K143</f>
        <v>0</v>
      </c>
      <c r="L75" s="55">
        <f>'Приложение 1 (ОТЧЕТНЫЙ ПЕРИОД) '!L143</f>
        <v>0</v>
      </c>
      <c r="M75" s="55">
        <f>'Приложение 1 (ОТЧЕТНЫЙ ПЕРИОД) '!M143</f>
        <v>0</v>
      </c>
      <c r="N75" s="56">
        <f>'Приложение 1 (ОТЧЕТНЫЙ ПЕРИОД) '!N143</f>
        <v>0</v>
      </c>
      <c r="O75" s="107"/>
      <c r="P75" s="175"/>
      <c r="Q75" s="108"/>
      <c r="R75" s="675" t="str">
        <f>B76</f>
        <v>ЭКОЛОГИЯ</v>
      </c>
      <c r="S75" s="127" t="str">
        <f>D75</f>
        <v>Всего</v>
      </c>
      <c r="T75" s="127">
        <f>E75</f>
        <v>0</v>
      </c>
      <c r="U75" s="127">
        <f t="shared" ref="U75:V75" si="28">F75</f>
        <v>0</v>
      </c>
      <c r="V75" s="127">
        <f t="shared" si="28"/>
        <v>0</v>
      </c>
      <c r="W75" s="127" t="e">
        <f>F75/E75%</f>
        <v>#DIV/0!</v>
      </c>
      <c r="X75" s="128" t="e">
        <f>G75/F75%</f>
        <v>#DIV/0!</v>
      </c>
      <c r="Y75" s="230" t="e">
        <f>V75/T75%</f>
        <v>#DIV/0!</v>
      </c>
      <c r="Z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7"/>
      <c r="AS75" s="107"/>
      <c r="AT75" s="107"/>
      <c r="AU75" s="107"/>
      <c r="AV75" s="107"/>
      <c r="AW75" s="107"/>
      <c r="AX75" s="107"/>
      <c r="AY75" s="107"/>
      <c r="AZ75" s="107"/>
    </row>
    <row r="76" spans="1:52" s="15" customFormat="1" ht="23.25" customHeight="1">
      <c r="A76" s="585"/>
      <c r="B76" s="576" t="str">
        <f>F74</f>
        <v>ЭКОЛОГИЯ</v>
      </c>
      <c r="C76" s="587"/>
      <c r="D76" s="19" t="s">
        <v>14</v>
      </c>
      <c r="E76" s="52">
        <f>'Приложение 1 (ОТЧЕТНЫЙ ПЕРИОД) '!E144</f>
        <v>0</v>
      </c>
      <c r="F76" s="52">
        <f>'Приложение 1 (ОТЧЕТНЫЙ ПЕРИОД) '!F144</f>
        <v>0</v>
      </c>
      <c r="G76" s="52">
        <f>'Приложение 1 (ОТЧЕТНЫЙ ПЕРИОД) '!G144</f>
        <v>0</v>
      </c>
      <c r="H76" s="52">
        <f>'Приложение 1 (ОТЧЕТНЫЙ ПЕРИОД) '!H144</f>
        <v>0</v>
      </c>
      <c r="I76" s="52">
        <f>'Приложение 1 (ОТЧЕТНЫЙ ПЕРИОД) '!I144</f>
        <v>0</v>
      </c>
      <c r="J76" s="648"/>
      <c r="K76" s="206">
        <f>'Приложение 1 (ОТЧЕТНЫЙ ПЕРИОД) '!K144</f>
        <v>0</v>
      </c>
      <c r="L76" s="52">
        <f>'Приложение 1 (ОТЧЕТНЫЙ ПЕРИОД) '!L144</f>
        <v>0</v>
      </c>
      <c r="M76" s="52">
        <f>'Приложение 1 (ОТЧЕТНЫЙ ПЕРИОД) '!M144</f>
        <v>0</v>
      </c>
      <c r="N76" s="57">
        <f>'Приложение 1 (ОТЧЕТНЫЙ ПЕРИОД) '!N144</f>
        <v>0</v>
      </c>
      <c r="O76" s="107"/>
      <c r="P76" s="175"/>
      <c r="Q76" s="108"/>
      <c r="R76" s="676"/>
      <c r="S76" s="125"/>
      <c r="T76" s="125"/>
      <c r="U76" s="125"/>
      <c r="V76" s="125"/>
      <c r="W76" s="121"/>
      <c r="X76" s="122"/>
      <c r="Y76" s="108"/>
      <c r="Z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7"/>
      <c r="AS76" s="107"/>
      <c r="AT76" s="107"/>
      <c r="AU76" s="107"/>
      <c r="AV76" s="107"/>
      <c r="AW76" s="107"/>
      <c r="AX76" s="107"/>
      <c r="AY76" s="107"/>
      <c r="AZ76" s="107"/>
    </row>
    <row r="77" spans="1:52" s="15" customFormat="1" ht="23.25" customHeight="1">
      <c r="A77" s="585"/>
      <c r="B77" s="650"/>
      <c r="C77" s="587"/>
      <c r="D77" s="19" t="s">
        <v>6</v>
      </c>
      <c r="E77" s="52">
        <f>'Приложение 1 (ОТЧЕТНЫЙ ПЕРИОД) '!E145</f>
        <v>0</v>
      </c>
      <c r="F77" s="52">
        <f>'Приложение 1 (ОТЧЕТНЫЙ ПЕРИОД) '!F145</f>
        <v>0</v>
      </c>
      <c r="G77" s="52">
        <f>'Приложение 1 (ОТЧЕТНЫЙ ПЕРИОД) '!G145</f>
        <v>0</v>
      </c>
      <c r="H77" s="52">
        <f>'Приложение 1 (ОТЧЕТНЫЙ ПЕРИОД) '!H145</f>
        <v>0</v>
      </c>
      <c r="I77" s="52">
        <f>'Приложение 1 (ОТЧЕТНЫЙ ПЕРИОД) '!I145</f>
        <v>0</v>
      </c>
      <c r="J77" s="648"/>
      <c r="K77" s="206">
        <f>'Приложение 1 (ОТЧЕТНЫЙ ПЕРИОД) '!K145</f>
        <v>0</v>
      </c>
      <c r="L77" s="52">
        <f>'Приложение 1 (ОТЧЕТНЫЙ ПЕРИОД) '!L145</f>
        <v>0</v>
      </c>
      <c r="M77" s="52">
        <f>'Приложение 1 (ОТЧЕТНЫЙ ПЕРИОД) '!M145</f>
        <v>0</v>
      </c>
      <c r="N77" s="57">
        <f>'Приложение 1 (ОТЧЕТНЫЙ ПЕРИОД) '!N145</f>
        <v>0</v>
      </c>
      <c r="O77" s="107"/>
      <c r="P77" s="175"/>
      <c r="Q77" s="108"/>
      <c r="R77" s="676"/>
      <c r="S77" s="125"/>
      <c r="T77" s="125"/>
      <c r="U77" s="125"/>
      <c r="V77" s="125"/>
      <c r="W77" s="121"/>
      <c r="X77" s="122"/>
      <c r="Y77" s="108"/>
      <c r="Z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7"/>
      <c r="AS77" s="107"/>
      <c r="AT77" s="107"/>
      <c r="AU77" s="107"/>
      <c r="AV77" s="107"/>
      <c r="AW77" s="107"/>
      <c r="AX77" s="107"/>
      <c r="AY77" s="107"/>
      <c r="AZ77" s="107"/>
    </row>
    <row r="78" spans="1:52" s="15" customFormat="1" ht="23.25" customHeight="1" thickBot="1">
      <c r="A78" s="586"/>
      <c r="B78" s="651"/>
      <c r="C78" s="588"/>
      <c r="D78" s="261" t="s">
        <v>7</v>
      </c>
      <c r="E78" s="276">
        <f>'Приложение 1 (ОТЧЕТНЫЙ ПЕРИОД) '!E146</f>
        <v>0</v>
      </c>
      <c r="F78" s="276">
        <f>'Приложение 1 (ОТЧЕТНЫЙ ПЕРИОД) '!F146</f>
        <v>0</v>
      </c>
      <c r="G78" s="276">
        <f>'Приложение 1 (ОТЧЕТНЫЙ ПЕРИОД) '!G146</f>
        <v>0</v>
      </c>
      <c r="H78" s="276">
        <f>'Приложение 1 (ОТЧЕТНЫЙ ПЕРИОД) '!H146</f>
        <v>0</v>
      </c>
      <c r="I78" s="276">
        <f>'Приложение 1 (ОТЧЕТНЫЙ ПЕРИОД) '!I146</f>
        <v>0</v>
      </c>
      <c r="J78" s="649"/>
      <c r="K78" s="277">
        <f>'Приложение 1 (ОТЧЕТНЫЙ ПЕРИОД) '!K146</f>
        <v>0</v>
      </c>
      <c r="L78" s="276">
        <f>'Приложение 1 (ОТЧЕТНЫЙ ПЕРИОД) '!L146</f>
        <v>0</v>
      </c>
      <c r="M78" s="276">
        <f>'Приложение 1 (ОТЧЕТНЫЙ ПЕРИОД) '!M146</f>
        <v>0</v>
      </c>
      <c r="N78" s="278">
        <f>'Приложение 1 (ОТЧЕТНЫЙ ПЕРИОД) '!N146</f>
        <v>0</v>
      </c>
      <c r="O78" s="107"/>
      <c r="P78" s="175"/>
      <c r="Q78" s="108"/>
      <c r="R78" s="677"/>
      <c r="S78" s="126"/>
      <c r="T78" s="126"/>
      <c r="U78" s="126"/>
      <c r="V78" s="126"/>
      <c r="W78" s="123"/>
      <c r="X78" s="124"/>
      <c r="Y78" s="108"/>
      <c r="Z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7"/>
      <c r="AS78" s="107"/>
      <c r="AT78" s="107"/>
      <c r="AU78" s="107"/>
      <c r="AV78" s="107"/>
      <c r="AW78" s="107"/>
      <c r="AX78" s="107"/>
      <c r="AY78" s="107"/>
      <c r="AZ78" s="107"/>
    </row>
    <row r="79" spans="1:52" s="15" customFormat="1" ht="23.25">
      <c r="A79"/>
      <c r="B79"/>
      <c r="C79" s="61"/>
      <c r="D79" s="62" t="s">
        <v>67</v>
      </c>
      <c r="E79" s="63">
        <f>E76+E77+E78</f>
        <v>0</v>
      </c>
      <c r="F79" s="63">
        <f>F76+F77+F78</f>
        <v>0</v>
      </c>
      <c r="G79" s="63">
        <f>G76+G77+G78</f>
        <v>0</v>
      </c>
      <c r="H79" s="63">
        <f>H76+H77+H78</f>
        <v>0</v>
      </c>
      <c r="I79" s="63">
        <f>I76+I77+I78</f>
        <v>0</v>
      </c>
      <c r="J79" s="63"/>
      <c r="K79" s="203">
        <f>K76+K77+K78</f>
        <v>0</v>
      </c>
      <c r="L79" s="63">
        <f>L76+L77+L78</f>
        <v>0</v>
      </c>
      <c r="M79" s="63">
        <f>M76+M77+M78</f>
        <v>0</v>
      </c>
      <c r="N79" s="63">
        <f>N76+N77+N78</f>
        <v>0</v>
      </c>
      <c r="O79" s="112"/>
      <c r="P79" s="179">
        <f>SUM(E79:O79)</f>
        <v>0</v>
      </c>
      <c r="Q79" s="108"/>
      <c r="R79" s="108"/>
      <c r="S79" s="100"/>
      <c r="T79" s="100"/>
      <c r="U79" s="100"/>
      <c r="V79" s="100"/>
      <c r="W79" s="108"/>
      <c r="X79" s="108"/>
      <c r="Y79" s="108"/>
      <c r="Z79" s="108"/>
      <c r="AA79" s="108"/>
      <c r="AB79" s="100"/>
      <c r="AC79" s="100"/>
      <c r="AD79" s="100"/>
      <c r="AE79" s="100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7"/>
      <c r="AS79" s="107"/>
      <c r="AT79" s="107"/>
      <c r="AU79" s="107"/>
      <c r="AV79" s="107"/>
      <c r="AW79" s="107"/>
      <c r="AX79" s="107"/>
      <c r="AY79" s="107"/>
      <c r="AZ79" s="107"/>
    </row>
    <row r="80" spans="1:52" s="15" customFormat="1" ht="24" thickBot="1">
      <c r="A80"/>
      <c r="B80"/>
      <c r="C80"/>
      <c r="D80" s="60" t="s">
        <v>67</v>
      </c>
      <c r="E80" s="59">
        <f>E79-E75</f>
        <v>0</v>
      </c>
      <c r="F80" s="59">
        <f>F79-F75</f>
        <v>0</v>
      </c>
      <c r="G80" s="59">
        <f>G79-G75</f>
        <v>0</v>
      </c>
      <c r="H80" s="59">
        <f>H79-H75</f>
        <v>0</v>
      </c>
      <c r="I80" s="59">
        <f>I79-I75</f>
        <v>0</v>
      </c>
      <c r="J80" s="59"/>
      <c r="K80" s="204">
        <f>K79-K75</f>
        <v>0</v>
      </c>
      <c r="L80" s="59">
        <f>L79-L75</f>
        <v>0</v>
      </c>
      <c r="M80" s="59">
        <f>M79-M75</f>
        <v>0</v>
      </c>
      <c r="N80" s="59">
        <f>N79-N75</f>
        <v>0</v>
      </c>
      <c r="O80" s="104"/>
      <c r="P80" s="178">
        <f>SUM(E80:O80)</f>
        <v>0</v>
      </c>
      <c r="Q80" s="108"/>
      <c r="R80" s="108"/>
      <c r="S80" s="100"/>
      <c r="T80" s="100"/>
      <c r="U80" s="100"/>
      <c r="V80" s="100"/>
      <c r="W80" s="108"/>
      <c r="X80" s="108"/>
      <c r="Y80" s="108"/>
      <c r="Z80" s="108"/>
      <c r="AA80" s="108"/>
      <c r="AB80" s="100"/>
      <c r="AC80" s="100"/>
      <c r="AD80" s="100"/>
      <c r="AE80" s="100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7"/>
      <c r="AS80" s="107"/>
      <c r="AT80" s="107"/>
      <c r="AU80" s="107"/>
      <c r="AV80" s="107"/>
      <c r="AW80" s="107"/>
      <c r="AX80" s="107"/>
      <c r="AY80" s="107"/>
      <c r="AZ80" s="107"/>
    </row>
    <row r="81" spans="1:52" s="15" customFormat="1" ht="45" customHeight="1" thickBot="1">
      <c r="A81" s="29"/>
      <c r="B81" s="30"/>
      <c r="C81" s="30"/>
      <c r="D81" s="30"/>
      <c r="E81" s="50" t="s">
        <v>54</v>
      </c>
      <c r="F81" s="49" t="s">
        <v>53</v>
      </c>
      <c r="G81" s="51"/>
      <c r="H81" s="30"/>
      <c r="I81" s="30"/>
      <c r="J81" s="30"/>
      <c r="K81" s="190"/>
      <c r="L81" s="30"/>
      <c r="M81" s="30"/>
      <c r="N81" s="31"/>
      <c r="O81" s="107"/>
      <c r="P81" s="175"/>
      <c r="Q81" s="108"/>
      <c r="R81" s="108"/>
      <c r="S81" s="100"/>
      <c r="T81" s="100"/>
      <c r="U81" s="100"/>
      <c r="V81" s="100"/>
      <c r="W81" s="108"/>
      <c r="X81" s="108"/>
      <c r="Y81" s="108"/>
      <c r="Z81" s="108"/>
      <c r="AA81" s="108"/>
      <c r="AB81" s="100"/>
      <c r="AC81" s="100"/>
      <c r="AD81" s="100"/>
      <c r="AE81" s="100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7"/>
      <c r="AS81" s="107"/>
      <c r="AT81" s="107"/>
      <c r="AU81" s="107"/>
      <c r="AV81" s="107"/>
      <c r="AW81" s="107"/>
      <c r="AX81" s="107"/>
      <c r="AY81" s="107"/>
      <c r="AZ81" s="107"/>
    </row>
    <row r="82" spans="1:52" s="15" customFormat="1" ht="40.5">
      <c r="A82" s="567" t="str">
        <f>E81</f>
        <v>VI</v>
      </c>
      <c r="B82" s="33" t="s">
        <v>42</v>
      </c>
      <c r="C82" s="570"/>
      <c r="D82" s="54" t="s">
        <v>5</v>
      </c>
      <c r="E82" s="55">
        <f>'Приложение 1 (ОТЧЕТНЫЙ ПЕРИОД) '!E166</f>
        <v>0</v>
      </c>
      <c r="F82" s="55">
        <f>'Приложение 1 (ОТЧЕТНЫЙ ПЕРИОД) '!F166</f>
        <v>0</v>
      </c>
      <c r="G82" s="55">
        <f>'Приложение 1 (ОТЧЕТНЫЙ ПЕРИОД) '!G166</f>
        <v>0</v>
      </c>
      <c r="H82" s="55">
        <f>'Приложение 1 (ОТЧЕТНЫЙ ПЕРИОД) '!H166</f>
        <v>0</v>
      </c>
      <c r="I82" s="55">
        <f>'Приложение 1 (ОТЧЕТНЫЙ ПЕРИОД) '!I166</f>
        <v>0</v>
      </c>
      <c r="J82" s="647"/>
      <c r="K82" s="205">
        <f>'Приложение 1 (ОТЧЕТНЫЙ ПЕРИОД) '!K166</f>
        <v>0</v>
      </c>
      <c r="L82" s="55">
        <f>'Приложение 1 (ОТЧЕТНЫЙ ПЕРИОД) '!L166</f>
        <v>0</v>
      </c>
      <c r="M82" s="55">
        <f>'Приложение 1 (ОТЧЕТНЫЙ ПЕРИОД) '!M166</f>
        <v>0</v>
      </c>
      <c r="N82" s="56">
        <f>'Приложение 1 (ОТЧЕТНЫЙ ПЕРИОД) '!N166</f>
        <v>0</v>
      </c>
      <c r="O82" s="107"/>
      <c r="P82" s="175"/>
      <c r="Q82" s="108"/>
      <c r="R82" s="675" t="str">
        <f>B83</f>
        <v>БЕЗОПАСНЫЕ И КАЧЕСТВЕННЫЕ АВТОМОБИЛЬНЫЕ ДОРОГИ</v>
      </c>
      <c r="S82" s="127" t="str">
        <f>D82</f>
        <v>Всего</v>
      </c>
      <c r="T82" s="127">
        <f>E82</f>
        <v>0</v>
      </c>
      <c r="U82" s="127">
        <f t="shared" ref="U82:V82" si="29">F82</f>
        <v>0</v>
      </c>
      <c r="V82" s="127">
        <f t="shared" si="29"/>
        <v>0</v>
      </c>
      <c r="W82" s="127" t="e">
        <f>F82/E82%</f>
        <v>#DIV/0!</v>
      </c>
      <c r="X82" s="128" t="e">
        <f>G82/F82%</f>
        <v>#DIV/0!</v>
      </c>
      <c r="Y82" s="230" t="e">
        <f>V82/T82%</f>
        <v>#DIV/0!</v>
      </c>
      <c r="Z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7"/>
      <c r="AS82" s="107"/>
      <c r="AT82" s="107"/>
      <c r="AU82" s="107"/>
      <c r="AV82" s="107"/>
      <c r="AW82" s="107"/>
      <c r="AX82" s="107"/>
      <c r="AY82" s="107"/>
      <c r="AZ82" s="107"/>
    </row>
    <row r="83" spans="1:52" s="15" customFormat="1" ht="20.25" customHeight="1">
      <c r="A83" s="568"/>
      <c r="B83" s="576" t="str">
        <f>F81</f>
        <v>БЕЗОПАСНЫЕ И КАЧЕСТВЕННЫЕ АВТОМОБИЛЬНЫЕ ДОРОГИ</v>
      </c>
      <c r="C83" s="571"/>
      <c r="D83" s="19" t="s">
        <v>14</v>
      </c>
      <c r="E83" s="52">
        <f>'Приложение 1 (ОТЧЕТНЫЙ ПЕРИОД) '!E167</f>
        <v>0</v>
      </c>
      <c r="F83" s="52">
        <f>'Приложение 1 (ОТЧЕТНЫЙ ПЕРИОД) '!F167</f>
        <v>0</v>
      </c>
      <c r="G83" s="52">
        <f>'Приложение 1 (ОТЧЕТНЫЙ ПЕРИОД) '!G167</f>
        <v>0</v>
      </c>
      <c r="H83" s="52">
        <f>'Приложение 1 (ОТЧЕТНЫЙ ПЕРИОД) '!H167</f>
        <v>0</v>
      </c>
      <c r="I83" s="52">
        <f>'Приложение 1 (ОТЧЕТНЫЙ ПЕРИОД) '!I167</f>
        <v>0</v>
      </c>
      <c r="J83" s="648"/>
      <c r="K83" s="206">
        <f>'Приложение 1 (ОТЧЕТНЫЙ ПЕРИОД) '!K167</f>
        <v>0</v>
      </c>
      <c r="L83" s="52">
        <f>'Приложение 1 (ОТЧЕТНЫЙ ПЕРИОД) '!L167</f>
        <v>0</v>
      </c>
      <c r="M83" s="52">
        <f>'Приложение 1 (ОТЧЕТНЫЙ ПЕРИОД) '!M167</f>
        <v>0</v>
      </c>
      <c r="N83" s="57">
        <f>'Приложение 1 (ОТЧЕТНЫЙ ПЕРИОД) '!N167</f>
        <v>0</v>
      </c>
      <c r="O83" s="107"/>
      <c r="P83" s="175"/>
      <c r="Q83" s="108"/>
      <c r="R83" s="676"/>
      <c r="S83" s="125"/>
      <c r="T83" s="125"/>
      <c r="U83" s="125"/>
      <c r="V83" s="125"/>
      <c r="W83" s="121"/>
      <c r="X83" s="122"/>
      <c r="Y83" s="108"/>
      <c r="Z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7"/>
      <c r="AS83" s="107"/>
      <c r="AT83" s="107"/>
      <c r="AU83" s="107"/>
      <c r="AV83" s="107"/>
      <c r="AW83" s="107"/>
      <c r="AX83" s="107"/>
      <c r="AY83" s="107"/>
      <c r="AZ83" s="107"/>
    </row>
    <row r="84" spans="1:52" s="15" customFormat="1" ht="20.25" customHeight="1">
      <c r="A84" s="568"/>
      <c r="B84" s="576"/>
      <c r="C84" s="571"/>
      <c r="D84" s="19" t="s">
        <v>6</v>
      </c>
      <c r="E84" s="52">
        <f>'Приложение 1 (ОТЧЕТНЫЙ ПЕРИОД) '!E168</f>
        <v>0</v>
      </c>
      <c r="F84" s="52">
        <f>'Приложение 1 (ОТЧЕТНЫЙ ПЕРИОД) '!F168</f>
        <v>0</v>
      </c>
      <c r="G84" s="52">
        <f>'Приложение 1 (ОТЧЕТНЫЙ ПЕРИОД) '!G168</f>
        <v>0</v>
      </c>
      <c r="H84" s="52">
        <f>'Приложение 1 (ОТЧЕТНЫЙ ПЕРИОД) '!H168</f>
        <v>0</v>
      </c>
      <c r="I84" s="52">
        <f>'Приложение 1 (ОТЧЕТНЫЙ ПЕРИОД) '!I168</f>
        <v>0</v>
      </c>
      <c r="J84" s="648"/>
      <c r="K84" s="206">
        <f>'Приложение 1 (ОТЧЕТНЫЙ ПЕРИОД) '!K168</f>
        <v>0</v>
      </c>
      <c r="L84" s="52">
        <f>'Приложение 1 (ОТЧЕТНЫЙ ПЕРИОД) '!L168</f>
        <v>0</v>
      </c>
      <c r="M84" s="52">
        <f>'Приложение 1 (ОТЧЕТНЫЙ ПЕРИОД) '!M168</f>
        <v>0</v>
      </c>
      <c r="N84" s="57">
        <f>'Приложение 1 (ОТЧЕТНЫЙ ПЕРИОД) '!N168</f>
        <v>0</v>
      </c>
      <c r="O84" s="107"/>
      <c r="P84" s="175"/>
      <c r="Q84" s="108"/>
      <c r="R84" s="676"/>
      <c r="S84" s="125"/>
      <c r="T84" s="125"/>
      <c r="U84" s="125"/>
      <c r="V84" s="125"/>
      <c r="W84" s="121"/>
      <c r="X84" s="122"/>
      <c r="Y84" s="108"/>
      <c r="Z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7"/>
      <c r="AS84" s="107"/>
      <c r="AT84" s="107"/>
      <c r="AU84" s="107"/>
      <c r="AV84" s="107"/>
      <c r="AW84" s="107"/>
      <c r="AX84" s="107"/>
      <c r="AY84" s="107"/>
      <c r="AZ84" s="107"/>
    </row>
    <row r="85" spans="1:52" s="15" customFormat="1" ht="21" customHeight="1" thickBot="1">
      <c r="A85" s="569"/>
      <c r="B85" s="577"/>
      <c r="C85" s="572"/>
      <c r="D85" s="261" t="s">
        <v>7</v>
      </c>
      <c r="E85" s="276">
        <f>'Приложение 1 (ОТЧЕТНЫЙ ПЕРИОД) '!E169</f>
        <v>0</v>
      </c>
      <c r="F85" s="276">
        <f>'Приложение 1 (ОТЧЕТНЫЙ ПЕРИОД) '!F169</f>
        <v>0</v>
      </c>
      <c r="G85" s="276">
        <f>'Приложение 1 (ОТЧЕТНЫЙ ПЕРИОД) '!G169</f>
        <v>0</v>
      </c>
      <c r="H85" s="276">
        <f>'Приложение 1 (ОТЧЕТНЫЙ ПЕРИОД) '!H169</f>
        <v>0</v>
      </c>
      <c r="I85" s="276">
        <f>'Приложение 1 (ОТЧЕТНЫЙ ПЕРИОД) '!I169</f>
        <v>0</v>
      </c>
      <c r="J85" s="649"/>
      <c r="K85" s="277">
        <f>'Приложение 1 (ОТЧЕТНЫЙ ПЕРИОД) '!K169</f>
        <v>0</v>
      </c>
      <c r="L85" s="276">
        <f>'Приложение 1 (ОТЧЕТНЫЙ ПЕРИОД) '!L169</f>
        <v>0</v>
      </c>
      <c r="M85" s="276">
        <f>'Приложение 1 (ОТЧЕТНЫЙ ПЕРИОД) '!M169</f>
        <v>0</v>
      </c>
      <c r="N85" s="278">
        <f>'Приложение 1 (ОТЧЕТНЫЙ ПЕРИОД) '!N169</f>
        <v>0</v>
      </c>
      <c r="O85" s="107"/>
      <c r="P85" s="175"/>
      <c r="Q85" s="108"/>
      <c r="R85" s="677"/>
      <c r="S85" s="126"/>
      <c r="T85" s="126"/>
      <c r="U85" s="126"/>
      <c r="V85" s="126"/>
      <c r="W85" s="123"/>
      <c r="X85" s="124"/>
      <c r="Y85" s="108"/>
      <c r="Z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7"/>
      <c r="AS85" s="107"/>
      <c r="AT85" s="107"/>
      <c r="AU85" s="107"/>
      <c r="AV85" s="107"/>
      <c r="AW85" s="107"/>
      <c r="AX85" s="107"/>
      <c r="AY85" s="107"/>
      <c r="AZ85" s="107"/>
    </row>
    <row r="86" spans="1:52" s="15" customFormat="1" ht="23.25">
      <c r="A86"/>
      <c r="B86"/>
      <c r="C86" s="61"/>
      <c r="D86" s="62" t="s">
        <v>67</v>
      </c>
      <c r="E86" s="63">
        <f>E83+E84+E85</f>
        <v>0</v>
      </c>
      <c r="F86" s="63">
        <f>F83+F84+F85</f>
        <v>0</v>
      </c>
      <c r="G86" s="63">
        <f>G83+G84+G85</f>
        <v>0</v>
      </c>
      <c r="H86" s="63">
        <f>H83+H84+H85</f>
        <v>0</v>
      </c>
      <c r="I86" s="63">
        <f>I83+I84+I85</f>
        <v>0</v>
      </c>
      <c r="J86" s="63"/>
      <c r="K86" s="203">
        <f>K83+K84+K85</f>
        <v>0</v>
      </c>
      <c r="L86" s="63">
        <f>L83+L84+L85</f>
        <v>0</v>
      </c>
      <c r="M86" s="63">
        <f>M83+M84+M85</f>
        <v>0</v>
      </c>
      <c r="N86" s="63">
        <f>N83+N84+N85</f>
        <v>0</v>
      </c>
      <c r="O86" s="112"/>
      <c r="P86" s="179">
        <f>SUM(E86:O86)</f>
        <v>0</v>
      </c>
      <c r="Q86" s="108"/>
      <c r="R86" s="108"/>
      <c r="S86" s="100"/>
      <c r="T86" s="100"/>
      <c r="U86" s="100"/>
      <c r="V86" s="100"/>
      <c r="W86" s="108"/>
      <c r="X86" s="108"/>
      <c r="Y86" s="108"/>
      <c r="Z86" s="108"/>
      <c r="AA86" s="108"/>
      <c r="AB86" s="100"/>
      <c r="AC86" s="100"/>
      <c r="AD86" s="100"/>
      <c r="AE86" s="100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7"/>
      <c r="AS86" s="107"/>
      <c r="AT86" s="107"/>
      <c r="AU86" s="107"/>
      <c r="AV86" s="107"/>
      <c r="AW86" s="107"/>
      <c r="AX86" s="107"/>
      <c r="AY86" s="107"/>
      <c r="AZ86" s="107"/>
    </row>
    <row r="87" spans="1:52" s="15" customFormat="1" ht="24" thickBot="1">
      <c r="A87"/>
      <c r="B87"/>
      <c r="C87"/>
      <c r="D87" s="60" t="s">
        <v>67</v>
      </c>
      <c r="E87" s="59">
        <f>E86-E82</f>
        <v>0</v>
      </c>
      <c r="F87" s="59">
        <f>F86-F82</f>
        <v>0</v>
      </c>
      <c r="G87" s="59">
        <f>G86-G82</f>
        <v>0</v>
      </c>
      <c r="H87" s="59">
        <f>H86-H82</f>
        <v>0</v>
      </c>
      <c r="I87" s="59">
        <f>I86-I82</f>
        <v>0</v>
      </c>
      <c r="J87" s="59"/>
      <c r="K87" s="204">
        <f>K86-K82</f>
        <v>0</v>
      </c>
      <c r="L87" s="59">
        <f>L86-L82</f>
        <v>0</v>
      </c>
      <c r="M87" s="59">
        <f>M86-M82</f>
        <v>0</v>
      </c>
      <c r="N87" s="59">
        <f>N86-N82</f>
        <v>0</v>
      </c>
      <c r="O87" s="104"/>
      <c r="P87" s="178">
        <f>SUM(E87:O87)</f>
        <v>0</v>
      </c>
      <c r="Q87" s="108"/>
      <c r="R87" s="108"/>
      <c r="S87" s="100"/>
      <c r="T87" s="100"/>
      <c r="U87" s="100"/>
      <c r="V87" s="100"/>
      <c r="W87" s="108"/>
      <c r="X87" s="108"/>
      <c r="Y87" s="108"/>
      <c r="Z87" s="108"/>
      <c r="AA87" s="108"/>
      <c r="AB87" s="100"/>
      <c r="AC87" s="100"/>
      <c r="AD87" s="100"/>
      <c r="AE87" s="100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7"/>
      <c r="AS87" s="107"/>
      <c r="AT87" s="107"/>
      <c r="AU87" s="107"/>
      <c r="AV87" s="107"/>
      <c r="AW87" s="107"/>
      <c r="AX87" s="107"/>
      <c r="AY87" s="107"/>
      <c r="AZ87" s="107"/>
    </row>
    <row r="88" spans="1:52" s="15" customFormat="1" ht="33" customHeight="1" thickBot="1">
      <c r="A88" s="29"/>
      <c r="B88" s="30"/>
      <c r="C88" s="30"/>
      <c r="D88" s="30"/>
      <c r="E88" s="50" t="s">
        <v>56</v>
      </c>
      <c r="F88" s="49" t="s">
        <v>55</v>
      </c>
      <c r="G88" s="51"/>
      <c r="H88" s="30"/>
      <c r="I88" s="30"/>
      <c r="J88" s="30"/>
      <c r="K88" s="190"/>
      <c r="L88" s="30"/>
      <c r="M88" s="30"/>
      <c r="N88" s="31"/>
      <c r="O88" s="107"/>
      <c r="P88" s="175"/>
      <c r="Q88" s="108"/>
      <c r="R88" s="108"/>
      <c r="S88" s="100"/>
      <c r="T88" s="100"/>
      <c r="U88" s="100"/>
      <c r="V88" s="100"/>
      <c r="W88" s="108"/>
      <c r="X88" s="108"/>
      <c r="Y88" s="108"/>
      <c r="Z88" s="108"/>
      <c r="AA88" s="108"/>
      <c r="AB88" s="100"/>
      <c r="AC88" s="100"/>
      <c r="AD88" s="100"/>
      <c r="AE88" s="100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7"/>
      <c r="AS88" s="107"/>
      <c r="AT88" s="107"/>
      <c r="AU88" s="107"/>
      <c r="AV88" s="107"/>
      <c r="AW88" s="107"/>
      <c r="AX88" s="107"/>
      <c r="AY88" s="107"/>
      <c r="AZ88" s="107"/>
    </row>
    <row r="89" spans="1:52" s="15" customFormat="1" ht="40.5">
      <c r="A89" s="585" t="str">
        <f>E88</f>
        <v>VII</v>
      </c>
      <c r="B89" s="33" t="s">
        <v>42</v>
      </c>
      <c r="C89" s="587"/>
      <c r="D89" s="54" t="s">
        <v>5</v>
      </c>
      <c r="E89" s="55">
        <f>'Приложение 1 (ОТЧЕТНЫЙ ПЕРИОД) '!E189</f>
        <v>0</v>
      </c>
      <c r="F89" s="55">
        <f>'Приложение 1 (ОТЧЕТНЫЙ ПЕРИОД) '!F189</f>
        <v>0</v>
      </c>
      <c r="G89" s="55">
        <f>'Приложение 1 (ОТЧЕТНЫЙ ПЕРИОД) '!G189</f>
        <v>0</v>
      </c>
      <c r="H89" s="55">
        <f>'Приложение 1 (ОТЧЕТНЫЙ ПЕРИОД) '!H189</f>
        <v>0</v>
      </c>
      <c r="I89" s="55">
        <f>'Приложение 1 (ОТЧЕТНЫЙ ПЕРИОД) '!I189</f>
        <v>0</v>
      </c>
      <c r="J89" s="647"/>
      <c r="K89" s="205">
        <f>'Приложение 1 (ОТЧЕТНЫЙ ПЕРИОД) '!K189</f>
        <v>0</v>
      </c>
      <c r="L89" s="55">
        <f>'Приложение 1 (ОТЧЕТНЫЙ ПЕРИОД) '!L189</f>
        <v>0</v>
      </c>
      <c r="M89" s="55">
        <f>'Приложение 1 (ОТЧЕТНЫЙ ПЕРИОД) '!M189</f>
        <v>0</v>
      </c>
      <c r="N89" s="56">
        <f>'Приложение 1 (ОТЧЕТНЫЙ ПЕРИОД) '!N189</f>
        <v>0</v>
      </c>
      <c r="O89" s="107"/>
      <c r="P89" s="175"/>
      <c r="Q89" s="108"/>
      <c r="R89" s="675" t="str">
        <f>B90</f>
        <v>ПРОИЗВОДИТЕЛЬНОСТЬ ТРУДА</v>
      </c>
      <c r="S89" s="127" t="str">
        <f>D89</f>
        <v>Всего</v>
      </c>
      <c r="T89" s="127">
        <f>E89</f>
        <v>0</v>
      </c>
      <c r="U89" s="127">
        <f t="shared" ref="U89:V89" si="30">F89</f>
        <v>0</v>
      </c>
      <c r="V89" s="127">
        <f t="shared" si="30"/>
        <v>0</v>
      </c>
      <c r="W89" s="127" t="e">
        <f>F89/E89%</f>
        <v>#DIV/0!</v>
      </c>
      <c r="X89" s="128" t="e">
        <f>G89/F89%</f>
        <v>#DIV/0!</v>
      </c>
      <c r="Y89" s="230" t="e">
        <f>V89/T89%</f>
        <v>#DIV/0!</v>
      </c>
      <c r="Z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7"/>
      <c r="AS89" s="107"/>
      <c r="AT89" s="107"/>
      <c r="AU89" s="107"/>
      <c r="AV89" s="107"/>
      <c r="AW89" s="107"/>
      <c r="AX89" s="107"/>
      <c r="AY89" s="107"/>
      <c r="AZ89" s="107"/>
    </row>
    <row r="90" spans="1:52" s="15" customFormat="1" ht="23.25" customHeight="1">
      <c r="A90" s="585"/>
      <c r="B90" s="576" t="str">
        <f>F88</f>
        <v>ПРОИЗВОДИТЕЛЬНОСТЬ ТРУДА</v>
      </c>
      <c r="C90" s="587"/>
      <c r="D90" s="19" t="s">
        <v>14</v>
      </c>
      <c r="E90" s="52">
        <f>'Приложение 1 (ОТЧЕТНЫЙ ПЕРИОД) '!E190</f>
        <v>0</v>
      </c>
      <c r="F90" s="52">
        <f>'Приложение 1 (ОТЧЕТНЫЙ ПЕРИОД) '!F190</f>
        <v>0</v>
      </c>
      <c r="G90" s="52">
        <f>'Приложение 1 (ОТЧЕТНЫЙ ПЕРИОД) '!G190</f>
        <v>0</v>
      </c>
      <c r="H90" s="52">
        <f>'Приложение 1 (ОТЧЕТНЫЙ ПЕРИОД) '!H190</f>
        <v>0</v>
      </c>
      <c r="I90" s="52">
        <f>'Приложение 1 (ОТЧЕТНЫЙ ПЕРИОД) '!I190</f>
        <v>0</v>
      </c>
      <c r="J90" s="648"/>
      <c r="K90" s="206">
        <f>'Приложение 1 (ОТЧЕТНЫЙ ПЕРИОД) '!K190</f>
        <v>0</v>
      </c>
      <c r="L90" s="52">
        <f>'Приложение 1 (ОТЧЕТНЫЙ ПЕРИОД) '!L190</f>
        <v>0</v>
      </c>
      <c r="M90" s="52">
        <f>'Приложение 1 (ОТЧЕТНЫЙ ПЕРИОД) '!M190</f>
        <v>0</v>
      </c>
      <c r="N90" s="57">
        <f>'Приложение 1 (ОТЧЕТНЫЙ ПЕРИОД) '!N190</f>
        <v>0</v>
      </c>
      <c r="O90" s="107"/>
      <c r="P90" s="175"/>
      <c r="Q90" s="108"/>
      <c r="R90" s="676"/>
      <c r="S90" s="125"/>
      <c r="T90" s="125"/>
      <c r="U90" s="125"/>
      <c r="V90" s="125"/>
      <c r="W90" s="121"/>
      <c r="X90" s="122"/>
      <c r="Y90" s="108"/>
      <c r="Z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7"/>
      <c r="AS90" s="107"/>
      <c r="AT90" s="107"/>
      <c r="AU90" s="107"/>
      <c r="AV90" s="107"/>
      <c r="AW90" s="107"/>
      <c r="AX90" s="107"/>
      <c r="AY90" s="107"/>
      <c r="AZ90" s="107"/>
    </row>
    <row r="91" spans="1:52" s="15" customFormat="1" ht="23.25" customHeight="1">
      <c r="A91" s="585"/>
      <c r="B91" s="650"/>
      <c r="C91" s="587"/>
      <c r="D91" s="19" t="s">
        <v>6</v>
      </c>
      <c r="E91" s="52">
        <f>'Приложение 1 (ОТЧЕТНЫЙ ПЕРИОД) '!E191</f>
        <v>0</v>
      </c>
      <c r="F91" s="52">
        <f>'Приложение 1 (ОТЧЕТНЫЙ ПЕРИОД) '!F191</f>
        <v>0</v>
      </c>
      <c r="G91" s="52">
        <f>'Приложение 1 (ОТЧЕТНЫЙ ПЕРИОД) '!G191</f>
        <v>0</v>
      </c>
      <c r="H91" s="52">
        <f>'Приложение 1 (ОТЧЕТНЫЙ ПЕРИОД) '!H191</f>
        <v>0</v>
      </c>
      <c r="I91" s="52">
        <f>'Приложение 1 (ОТЧЕТНЫЙ ПЕРИОД) '!I191</f>
        <v>0</v>
      </c>
      <c r="J91" s="648"/>
      <c r="K91" s="206">
        <f>'Приложение 1 (ОТЧЕТНЫЙ ПЕРИОД) '!K191</f>
        <v>0</v>
      </c>
      <c r="L91" s="52">
        <f>'Приложение 1 (ОТЧЕТНЫЙ ПЕРИОД) '!L191</f>
        <v>0</v>
      </c>
      <c r="M91" s="52">
        <f>'Приложение 1 (ОТЧЕТНЫЙ ПЕРИОД) '!M191</f>
        <v>0</v>
      </c>
      <c r="N91" s="57">
        <f>'Приложение 1 (ОТЧЕТНЫЙ ПЕРИОД) '!N191</f>
        <v>0</v>
      </c>
      <c r="O91" s="107"/>
      <c r="P91" s="175"/>
      <c r="Q91" s="108"/>
      <c r="R91" s="676"/>
      <c r="S91" s="125"/>
      <c r="T91" s="125"/>
      <c r="U91" s="125"/>
      <c r="V91" s="125"/>
      <c r="W91" s="121"/>
      <c r="X91" s="122"/>
      <c r="Y91" s="108"/>
      <c r="Z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7"/>
      <c r="AS91" s="107"/>
      <c r="AT91" s="107"/>
      <c r="AU91" s="107"/>
      <c r="AV91" s="107"/>
      <c r="AW91" s="107"/>
      <c r="AX91" s="107"/>
      <c r="AY91" s="107"/>
      <c r="AZ91" s="107"/>
    </row>
    <row r="92" spans="1:52" s="15" customFormat="1" ht="23.25" customHeight="1" thickBot="1">
      <c r="A92" s="586"/>
      <c r="B92" s="651"/>
      <c r="C92" s="588"/>
      <c r="D92" s="261" t="s">
        <v>7</v>
      </c>
      <c r="E92" s="276">
        <f>'Приложение 1 (ОТЧЕТНЫЙ ПЕРИОД) '!E192</f>
        <v>0</v>
      </c>
      <c r="F92" s="276">
        <f>'Приложение 1 (ОТЧЕТНЫЙ ПЕРИОД) '!F192</f>
        <v>0</v>
      </c>
      <c r="G92" s="276">
        <f>'Приложение 1 (ОТЧЕТНЫЙ ПЕРИОД) '!G192</f>
        <v>0</v>
      </c>
      <c r="H92" s="276">
        <f>'Приложение 1 (ОТЧЕТНЫЙ ПЕРИОД) '!H192</f>
        <v>0</v>
      </c>
      <c r="I92" s="276">
        <f>'Приложение 1 (ОТЧЕТНЫЙ ПЕРИОД) '!I192</f>
        <v>0</v>
      </c>
      <c r="J92" s="649"/>
      <c r="K92" s="277">
        <f>'Приложение 1 (ОТЧЕТНЫЙ ПЕРИОД) '!K192</f>
        <v>0</v>
      </c>
      <c r="L92" s="276">
        <f>'Приложение 1 (ОТЧЕТНЫЙ ПЕРИОД) '!L192</f>
        <v>0</v>
      </c>
      <c r="M92" s="276">
        <f>'Приложение 1 (ОТЧЕТНЫЙ ПЕРИОД) '!M192</f>
        <v>0</v>
      </c>
      <c r="N92" s="278">
        <f>'Приложение 1 (ОТЧЕТНЫЙ ПЕРИОД) '!N192</f>
        <v>0</v>
      </c>
      <c r="O92" s="107"/>
      <c r="P92" s="175"/>
      <c r="Q92" s="108"/>
      <c r="R92" s="677"/>
      <c r="S92" s="126"/>
      <c r="T92" s="126"/>
      <c r="U92" s="126"/>
      <c r="V92" s="126"/>
      <c r="W92" s="123"/>
      <c r="X92" s="124"/>
      <c r="Y92" s="108"/>
      <c r="Z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7"/>
      <c r="AS92" s="107"/>
      <c r="AT92" s="107"/>
      <c r="AU92" s="107"/>
      <c r="AV92" s="107"/>
      <c r="AW92" s="107"/>
      <c r="AX92" s="107"/>
      <c r="AY92" s="107"/>
      <c r="AZ92" s="107"/>
    </row>
    <row r="93" spans="1:52" s="15" customFormat="1" ht="23.25">
      <c r="A93"/>
      <c r="B93"/>
      <c r="C93" s="61"/>
      <c r="D93" s="62" t="s">
        <v>67</v>
      </c>
      <c r="E93" s="63">
        <f>E90+E91+E92</f>
        <v>0</v>
      </c>
      <c r="F93" s="63">
        <f>F90+F91+F92</f>
        <v>0</v>
      </c>
      <c r="G93" s="63">
        <f>G90+G91+G92</f>
        <v>0</v>
      </c>
      <c r="H93" s="63">
        <f>H90+H91+H92</f>
        <v>0</v>
      </c>
      <c r="I93" s="63">
        <f>I90+I91+I92</f>
        <v>0</v>
      </c>
      <c r="J93" s="63"/>
      <c r="K93" s="203">
        <f>K90+K91+K92</f>
        <v>0</v>
      </c>
      <c r="L93" s="63">
        <f>L90+L91+L92</f>
        <v>0</v>
      </c>
      <c r="M93" s="63">
        <f>M90+M91+M92</f>
        <v>0</v>
      </c>
      <c r="N93" s="63">
        <f>N90+N91+N92</f>
        <v>0</v>
      </c>
      <c r="O93" s="112"/>
      <c r="P93" s="179">
        <f>SUM(E93:O93)</f>
        <v>0</v>
      </c>
      <c r="Q93" s="108"/>
      <c r="R93" s="108"/>
      <c r="S93" s="100"/>
      <c r="T93" s="100"/>
      <c r="U93" s="100"/>
      <c r="V93" s="100"/>
      <c r="W93" s="108"/>
      <c r="X93" s="108"/>
      <c r="Y93" s="108"/>
      <c r="Z93" s="108"/>
      <c r="AA93" s="108"/>
      <c r="AB93" s="100"/>
      <c r="AC93" s="100"/>
      <c r="AD93" s="100"/>
      <c r="AE93" s="100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7"/>
      <c r="AS93" s="107"/>
      <c r="AT93" s="107"/>
      <c r="AU93" s="107"/>
      <c r="AV93" s="107"/>
      <c r="AW93" s="107"/>
      <c r="AX93" s="107"/>
      <c r="AY93" s="107"/>
      <c r="AZ93" s="107"/>
    </row>
    <row r="94" spans="1:52" s="15" customFormat="1" ht="24" thickBot="1">
      <c r="A94"/>
      <c r="B94"/>
      <c r="C94"/>
      <c r="D94" s="60" t="s">
        <v>67</v>
      </c>
      <c r="E94" s="59">
        <f>E93-E89</f>
        <v>0</v>
      </c>
      <c r="F94" s="59">
        <f>F93-F89</f>
        <v>0</v>
      </c>
      <c r="G94" s="59">
        <f>G93-G89</f>
        <v>0</v>
      </c>
      <c r="H94" s="59">
        <f>H93-H89</f>
        <v>0</v>
      </c>
      <c r="I94" s="59">
        <f>I93-I89</f>
        <v>0</v>
      </c>
      <c r="J94" s="59"/>
      <c r="K94" s="204">
        <f>K93-K89</f>
        <v>0</v>
      </c>
      <c r="L94" s="59">
        <f>L93-L89</f>
        <v>0</v>
      </c>
      <c r="M94" s="59">
        <f>M93-M89</f>
        <v>0</v>
      </c>
      <c r="N94" s="59">
        <f>N93-N89</f>
        <v>0</v>
      </c>
      <c r="O94" s="104"/>
      <c r="P94" s="178">
        <f>SUM(E94:O94)</f>
        <v>0</v>
      </c>
      <c r="Q94" s="108"/>
      <c r="R94" s="108"/>
      <c r="S94" s="100"/>
      <c r="T94" s="100"/>
      <c r="U94" s="100"/>
      <c r="V94" s="100"/>
      <c r="W94" s="108"/>
      <c r="X94" s="108"/>
      <c r="Y94" s="108"/>
      <c r="Z94" s="108"/>
      <c r="AA94" s="108"/>
      <c r="AB94" s="100"/>
      <c r="AC94" s="100"/>
      <c r="AD94" s="100"/>
      <c r="AE94" s="100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7"/>
      <c r="AS94" s="107"/>
      <c r="AT94" s="107"/>
      <c r="AU94" s="107"/>
      <c r="AV94" s="107"/>
      <c r="AW94" s="107"/>
      <c r="AX94" s="107"/>
      <c r="AY94" s="107"/>
      <c r="AZ94" s="107"/>
    </row>
    <row r="95" spans="1:52" s="15" customFormat="1" ht="45.75" customHeight="1" thickBot="1">
      <c r="A95" s="29"/>
      <c r="B95" s="30"/>
      <c r="C95" s="30"/>
      <c r="D95" s="30"/>
      <c r="E95" s="50" t="s">
        <v>58</v>
      </c>
      <c r="F95" s="49" t="s">
        <v>57</v>
      </c>
      <c r="G95" s="51"/>
      <c r="H95" s="30"/>
      <c r="I95" s="30"/>
      <c r="J95" s="30"/>
      <c r="K95" s="190"/>
      <c r="L95" s="30"/>
      <c r="M95" s="30"/>
      <c r="N95" s="31"/>
      <c r="O95" s="107"/>
      <c r="P95" s="175"/>
      <c r="Q95" s="108"/>
      <c r="R95" s="108"/>
      <c r="S95" s="100"/>
      <c r="T95" s="100"/>
      <c r="U95" s="100"/>
      <c r="V95" s="100"/>
      <c r="W95" s="108"/>
      <c r="X95" s="108"/>
      <c r="Y95" s="108"/>
      <c r="Z95" s="108"/>
      <c r="AA95" s="108"/>
      <c r="AB95" s="100"/>
      <c r="AC95" s="100"/>
      <c r="AD95" s="100"/>
      <c r="AE95" s="100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7"/>
      <c r="AS95" s="107"/>
      <c r="AT95" s="107"/>
      <c r="AU95" s="107"/>
      <c r="AV95" s="107"/>
      <c r="AW95" s="107"/>
      <c r="AX95" s="107"/>
      <c r="AY95" s="107"/>
      <c r="AZ95" s="107"/>
    </row>
    <row r="96" spans="1:52" s="15" customFormat="1" ht="40.5">
      <c r="A96" s="585" t="str">
        <f>E95</f>
        <v>VIII</v>
      </c>
      <c r="B96" s="33" t="s">
        <v>42</v>
      </c>
      <c r="C96" s="587"/>
      <c r="D96" s="54" t="s">
        <v>5</v>
      </c>
      <c r="E96" s="55">
        <f>'Приложение 1 (ОТЧЕТНЫЙ ПЕРИОД) '!E211</f>
        <v>0</v>
      </c>
      <c r="F96" s="55">
        <f>'Приложение 1 (ОТЧЕТНЫЙ ПЕРИОД) '!F211</f>
        <v>0</v>
      </c>
      <c r="G96" s="55">
        <f>'Приложение 1 (ОТЧЕТНЫЙ ПЕРИОД) '!G211</f>
        <v>0</v>
      </c>
      <c r="H96" s="55">
        <f>'Приложение 1 (ОТЧЕТНЫЙ ПЕРИОД) '!H211</f>
        <v>0</v>
      </c>
      <c r="I96" s="55">
        <f>'Приложение 1 (ОТЧЕТНЫЙ ПЕРИОД) '!I211</f>
        <v>0</v>
      </c>
      <c r="J96" s="647"/>
      <c r="K96" s="205">
        <f>'Приложение 1 (ОТЧЕТНЫЙ ПЕРИОД) '!K211</f>
        <v>0</v>
      </c>
      <c r="L96" s="55">
        <f>'Приложение 1 (ОТЧЕТНЫЙ ПЕРИОД) '!L211</f>
        <v>0</v>
      </c>
      <c r="M96" s="55">
        <f>'Приложение 1 (ОТЧЕТНЫЙ ПЕРИОД) '!M211</f>
        <v>0</v>
      </c>
      <c r="N96" s="56">
        <f>'Приложение 1 (ОТЧЕТНЫЙ ПЕРИОД) '!N211</f>
        <v>0</v>
      </c>
      <c r="O96" s="107"/>
      <c r="P96" s="175"/>
      <c r="Q96" s="108"/>
      <c r="R96" s="675" t="str">
        <f>B97</f>
        <v>НАУКА</v>
      </c>
      <c r="S96" s="127" t="str">
        <f>D96</f>
        <v>Всего</v>
      </c>
      <c r="T96" s="127">
        <f>E96</f>
        <v>0</v>
      </c>
      <c r="U96" s="127">
        <f t="shared" ref="U96:V96" si="31">F96</f>
        <v>0</v>
      </c>
      <c r="V96" s="127">
        <f t="shared" si="31"/>
        <v>0</v>
      </c>
      <c r="W96" s="127" t="e">
        <f>F96/E96%</f>
        <v>#DIV/0!</v>
      </c>
      <c r="X96" s="128" t="e">
        <f>G96/F96%</f>
        <v>#DIV/0!</v>
      </c>
      <c r="Y96" s="230" t="e">
        <f>V96/T96%</f>
        <v>#DIV/0!</v>
      </c>
      <c r="Z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7"/>
      <c r="AS96" s="107"/>
      <c r="AT96" s="107"/>
      <c r="AU96" s="107"/>
      <c r="AV96" s="107"/>
      <c r="AW96" s="107"/>
      <c r="AX96" s="107"/>
      <c r="AY96" s="107"/>
      <c r="AZ96" s="107"/>
    </row>
    <row r="97" spans="1:52" s="15" customFormat="1" ht="20.25" customHeight="1">
      <c r="A97" s="585"/>
      <c r="B97" s="576" t="str">
        <f>F95</f>
        <v>НАУКА</v>
      </c>
      <c r="C97" s="587"/>
      <c r="D97" s="19" t="s">
        <v>14</v>
      </c>
      <c r="E97" s="52">
        <f>'Приложение 1 (ОТЧЕТНЫЙ ПЕРИОД) '!E212</f>
        <v>0</v>
      </c>
      <c r="F97" s="52">
        <f>'Приложение 1 (ОТЧЕТНЫЙ ПЕРИОД) '!F212</f>
        <v>0</v>
      </c>
      <c r="G97" s="52">
        <f>'Приложение 1 (ОТЧЕТНЫЙ ПЕРИОД) '!G212</f>
        <v>0</v>
      </c>
      <c r="H97" s="52">
        <f>'Приложение 1 (ОТЧЕТНЫЙ ПЕРИОД) '!H212</f>
        <v>0</v>
      </c>
      <c r="I97" s="52">
        <f>'Приложение 1 (ОТЧЕТНЫЙ ПЕРИОД) '!I212</f>
        <v>0</v>
      </c>
      <c r="J97" s="648"/>
      <c r="K97" s="206">
        <f>'Приложение 1 (ОТЧЕТНЫЙ ПЕРИОД) '!K212</f>
        <v>0</v>
      </c>
      <c r="L97" s="52">
        <f>'Приложение 1 (ОТЧЕТНЫЙ ПЕРИОД) '!L212</f>
        <v>0</v>
      </c>
      <c r="M97" s="52">
        <f>'Приложение 1 (ОТЧЕТНЫЙ ПЕРИОД) '!M212</f>
        <v>0</v>
      </c>
      <c r="N97" s="57">
        <f>'Приложение 1 (ОТЧЕТНЫЙ ПЕРИОД) '!N212</f>
        <v>0</v>
      </c>
      <c r="O97" s="107"/>
      <c r="P97" s="175"/>
      <c r="Q97" s="108"/>
      <c r="R97" s="676"/>
      <c r="S97" s="125"/>
      <c r="T97" s="125"/>
      <c r="U97" s="125"/>
      <c r="V97" s="125"/>
      <c r="W97" s="121"/>
      <c r="X97" s="122"/>
      <c r="Y97" s="108"/>
      <c r="Z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7"/>
      <c r="AS97" s="107"/>
      <c r="AT97" s="107"/>
      <c r="AU97" s="107"/>
      <c r="AV97" s="107"/>
      <c r="AW97" s="107"/>
      <c r="AX97" s="107"/>
      <c r="AY97" s="107"/>
      <c r="AZ97" s="107"/>
    </row>
    <row r="98" spans="1:52" s="15" customFormat="1" ht="20.25" customHeight="1">
      <c r="A98" s="585"/>
      <c r="B98" s="650"/>
      <c r="C98" s="587"/>
      <c r="D98" s="19" t="s">
        <v>6</v>
      </c>
      <c r="E98" s="52">
        <f>'Приложение 1 (ОТЧЕТНЫЙ ПЕРИОД) '!E213</f>
        <v>0</v>
      </c>
      <c r="F98" s="52">
        <f>'Приложение 1 (ОТЧЕТНЫЙ ПЕРИОД) '!F213</f>
        <v>0</v>
      </c>
      <c r="G98" s="52">
        <f>'Приложение 1 (ОТЧЕТНЫЙ ПЕРИОД) '!G213</f>
        <v>0</v>
      </c>
      <c r="H98" s="52">
        <f>'Приложение 1 (ОТЧЕТНЫЙ ПЕРИОД) '!H213</f>
        <v>0</v>
      </c>
      <c r="I98" s="52">
        <f>'Приложение 1 (ОТЧЕТНЫЙ ПЕРИОД) '!I213</f>
        <v>0</v>
      </c>
      <c r="J98" s="648"/>
      <c r="K98" s="206">
        <f>'Приложение 1 (ОТЧЕТНЫЙ ПЕРИОД) '!K213</f>
        <v>0</v>
      </c>
      <c r="L98" s="52">
        <f>'Приложение 1 (ОТЧЕТНЫЙ ПЕРИОД) '!L213</f>
        <v>0</v>
      </c>
      <c r="M98" s="52">
        <f>'Приложение 1 (ОТЧЕТНЫЙ ПЕРИОД) '!M213</f>
        <v>0</v>
      </c>
      <c r="N98" s="57">
        <f>'Приложение 1 (ОТЧЕТНЫЙ ПЕРИОД) '!N213</f>
        <v>0</v>
      </c>
      <c r="O98" s="107"/>
      <c r="P98" s="175"/>
      <c r="Q98" s="108"/>
      <c r="R98" s="676"/>
      <c r="S98" s="125"/>
      <c r="T98" s="125"/>
      <c r="U98" s="125"/>
      <c r="V98" s="125"/>
      <c r="W98" s="121"/>
      <c r="X98" s="122"/>
      <c r="Y98" s="108"/>
      <c r="Z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7"/>
      <c r="AS98" s="107"/>
      <c r="AT98" s="107"/>
      <c r="AU98" s="107"/>
      <c r="AV98" s="107"/>
      <c r="AW98" s="107"/>
      <c r="AX98" s="107"/>
      <c r="AY98" s="107"/>
      <c r="AZ98" s="107"/>
    </row>
    <row r="99" spans="1:52" s="15" customFormat="1" ht="21" customHeight="1" thickBot="1">
      <c r="A99" s="586"/>
      <c r="B99" s="651"/>
      <c r="C99" s="588"/>
      <c r="D99" s="261" t="s">
        <v>7</v>
      </c>
      <c r="E99" s="276">
        <f>'Приложение 1 (ОТЧЕТНЫЙ ПЕРИОД) '!E214</f>
        <v>0</v>
      </c>
      <c r="F99" s="276">
        <f>'Приложение 1 (ОТЧЕТНЫЙ ПЕРИОД) '!F214</f>
        <v>0</v>
      </c>
      <c r="G99" s="276">
        <f>'Приложение 1 (ОТЧЕТНЫЙ ПЕРИОД) '!G214</f>
        <v>0</v>
      </c>
      <c r="H99" s="276">
        <f>'Приложение 1 (ОТЧЕТНЫЙ ПЕРИОД) '!H214</f>
        <v>0</v>
      </c>
      <c r="I99" s="276">
        <f>'Приложение 1 (ОТЧЕТНЫЙ ПЕРИОД) '!I214</f>
        <v>0</v>
      </c>
      <c r="J99" s="649"/>
      <c r="K99" s="277">
        <f>'Приложение 1 (ОТЧЕТНЫЙ ПЕРИОД) '!K214</f>
        <v>0</v>
      </c>
      <c r="L99" s="276">
        <f>'Приложение 1 (ОТЧЕТНЫЙ ПЕРИОД) '!L214</f>
        <v>0</v>
      </c>
      <c r="M99" s="276">
        <f>'Приложение 1 (ОТЧЕТНЫЙ ПЕРИОД) '!M214</f>
        <v>0</v>
      </c>
      <c r="N99" s="278">
        <f>'Приложение 1 (ОТЧЕТНЫЙ ПЕРИОД) '!N214</f>
        <v>0</v>
      </c>
      <c r="O99" s="107"/>
      <c r="P99" s="175"/>
      <c r="Q99" s="108"/>
      <c r="R99" s="677"/>
      <c r="S99" s="126"/>
      <c r="T99" s="126"/>
      <c r="U99" s="126"/>
      <c r="V99" s="126"/>
      <c r="W99" s="123"/>
      <c r="X99" s="124"/>
      <c r="Y99" s="108"/>
      <c r="Z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7"/>
      <c r="AS99" s="107"/>
      <c r="AT99" s="107"/>
      <c r="AU99" s="107"/>
      <c r="AV99" s="107"/>
      <c r="AW99" s="107"/>
      <c r="AX99" s="107"/>
      <c r="AY99" s="107"/>
      <c r="AZ99" s="107"/>
    </row>
    <row r="100" spans="1:52" s="15" customFormat="1" ht="23.25">
      <c r="A100"/>
      <c r="B100"/>
      <c r="C100" s="61"/>
      <c r="D100" s="62" t="s">
        <v>67</v>
      </c>
      <c r="E100" s="63">
        <f>E97+E98+E99</f>
        <v>0</v>
      </c>
      <c r="F100" s="63">
        <f>F97+F98+F99</f>
        <v>0</v>
      </c>
      <c r="G100" s="63">
        <f>G97+G98+G99</f>
        <v>0</v>
      </c>
      <c r="H100" s="63">
        <f>H97+H98+H99</f>
        <v>0</v>
      </c>
      <c r="I100" s="63">
        <f>I97+I98+I99</f>
        <v>0</v>
      </c>
      <c r="J100" s="63"/>
      <c r="K100" s="203">
        <f>K97+K98+K99</f>
        <v>0</v>
      </c>
      <c r="L100" s="63">
        <f>L97+L98+L99</f>
        <v>0</v>
      </c>
      <c r="M100" s="63">
        <f>M97+M98+M99</f>
        <v>0</v>
      </c>
      <c r="N100" s="63">
        <f>N97+N98+N99</f>
        <v>0</v>
      </c>
      <c r="O100" s="112"/>
      <c r="P100" s="179">
        <f>SUM(E100:O100)</f>
        <v>0</v>
      </c>
      <c r="Q100" s="108"/>
      <c r="R100" s="108"/>
      <c r="S100" s="100"/>
      <c r="T100" s="100"/>
      <c r="U100" s="100"/>
      <c r="V100" s="100"/>
      <c r="W100" s="108"/>
      <c r="X100" s="108"/>
      <c r="Y100" s="108"/>
      <c r="Z100" s="108"/>
      <c r="AA100" s="108"/>
      <c r="AB100" s="100"/>
      <c r="AC100" s="100"/>
      <c r="AD100" s="100"/>
      <c r="AE100" s="100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7"/>
      <c r="AS100" s="107"/>
      <c r="AT100" s="107"/>
      <c r="AU100" s="107"/>
      <c r="AV100" s="107"/>
      <c r="AW100" s="107"/>
      <c r="AX100" s="107"/>
      <c r="AY100" s="107"/>
      <c r="AZ100" s="107"/>
    </row>
    <row r="101" spans="1:52" s="15" customFormat="1" ht="24" thickBot="1">
      <c r="A101"/>
      <c r="B101"/>
      <c r="C101"/>
      <c r="D101" s="60" t="s">
        <v>67</v>
      </c>
      <c r="E101" s="59">
        <f>E100-E96</f>
        <v>0</v>
      </c>
      <c r="F101" s="59">
        <f>F100-F96</f>
        <v>0</v>
      </c>
      <c r="G101" s="59">
        <f>G100-G96</f>
        <v>0</v>
      </c>
      <c r="H101" s="59">
        <f>H100-H96</f>
        <v>0</v>
      </c>
      <c r="I101" s="59">
        <f>I100-I96</f>
        <v>0</v>
      </c>
      <c r="J101" s="59"/>
      <c r="K101" s="204">
        <f>K100-K96</f>
        <v>0</v>
      </c>
      <c r="L101" s="59">
        <f>L100-L96</f>
        <v>0</v>
      </c>
      <c r="M101" s="59">
        <f>M100-M96</f>
        <v>0</v>
      </c>
      <c r="N101" s="59">
        <f>N100-N96</f>
        <v>0</v>
      </c>
      <c r="O101" s="104"/>
      <c r="P101" s="178">
        <f>SUM(E101:O101)</f>
        <v>0</v>
      </c>
      <c r="Q101" s="108"/>
      <c r="R101" s="108"/>
      <c r="S101" s="100"/>
      <c r="T101" s="100"/>
      <c r="U101" s="100"/>
      <c r="V101" s="100"/>
      <c r="W101" s="108"/>
      <c r="X101" s="108"/>
      <c r="Y101" s="108"/>
      <c r="Z101" s="108"/>
      <c r="AA101" s="108"/>
      <c r="AB101" s="100"/>
      <c r="AC101" s="100"/>
      <c r="AD101" s="100"/>
      <c r="AE101" s="100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7"/>
      <c r="AS101" s="107"/>
      <c r="AT101" s="107"/>
      <c r="AU101" s="107"/>
      <c r="AV101" s="107"/>
      <c r="AW101" s="107"/>
      <c r="AX101" s="107"/>
      <c r="AY101" s="107"/>
      <c r="AZ101" s="107"/>
    </row>
    <row r="102" spans="1:52" s="15" customFormat="1" ht="38.25" customHeight="1" thickBot="1">
      <c r="A102" s="29"/>
      <c r="B102" s="30"/>
      <c r="C102" s="30"/>
      <c r="D102" s="30"/>
      <c r="E102" s="50" t="s">
        <v>60</v>
      </c>
      <c r="F102" s="49" t="s">
        <v>59</v>
      </c>
      <c r="G102" s="51"/>
      <c r="H102" s="30"/>
      <c r="I102" s="30"/>
      <c r="J102" s="30"/>
      <c r="K102" s="190"/>
      <c r="L102" s="30"/>
      <c r="M102" s="30"/>
      <c r="N102" s="31"/>
      <c r="O102" s="107"/>
      <c r="P102" s="175"/>
      <c r="Q102" s="108"/>
      <c r="R102" s="108"/>
      <c r="S102" s="100"/>
      <c r="T102" s="100"/>
      <c r="U102" s="100"/>
      <c r="V102" s="100"/>
      <c r="W102" s="108"/>
      <c r="X102" s="108"/>
      <c r="Y102" s="108"/>
      <c r="Z102" s="108"/>
      <c r="AA102" s="108"/>
      <c r="AB102" s="100"/>
      <c r="AC102" s="100"/>
      <c r="AD102" s="100"/>
      <c r="AE102" s="100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7"/>
      <c r="AS102" s="107"/>
      <c r="AT102" s="107"/>
      <c r="AU102" s="107"/>
      <c r="AV102" s="107"/>
      <c r="AW102" s="107"/>
      <c r="AX102" s="107"/>
      <c r="AY102" s="107"/>
      <c r="AZ102" s="107"/>
    </row>
    <row r="103" spans="1:52" s="15" customFormat="1" ht="40.5">
      <c r="A103" s="585" t="str">
        <f>E102</f>
        <v>IX</v>
      </c>
      <c r="B103" s="33" t="s">
        <v>42</v>
      </c>
      <c r="C103" s="587"/>
      <c r="D103" s="54" t="s">
        <v>5</v>
      </c>
      <c r="E103" s="55">
        <f>'Приложение 1 (ОТЧЕТНЫЙ ПЕРИОД) '!E234</f>
        <v>0</v>
      </c>
      <c r="F103" s="55">
        <f>'Приложение 1 (ОТЧЕТНЫЙ ПЕРИОД) '!F234</f>
        <v>0</v>
      </c>
      <c r="G103" s="55">
        <f>'Приложение 1 (ОТЧЕТНЫЙ ПЕРИОД) '!G234</f>
        <v>0</v>
      </c>
      <c r="H103" s="55">
        <f>'Приложение 1 (ОТЧЕТНЫЙ ПЕРИОД) '!H234</f>
        <v>0</v>
      </c>
      <c r="I103" s="55">
        <f>'Приложение 1 (ОТЧЕТНЫЙ ПЕРИОД) '!I234</f>
        <v>0</v>
      </c>
      <c r="J103" s="647"/>
      <c r="K103" s="205">
        <f>'Приложение 1 (ОТЧЕТНЫЙ ПЕРИОД) '!K234</f>
        <v>0</v>
      </c>
      <c r="L103" s="55">
        <f>'Приложение 1 (ОТЧЕТНЫЙ ПЕРИОД) '!L234</f>
        <v>0</v>
      </c>
      <c r="M103" s="55">
        <f>'Приложение 1 (ОТЧЕТНЫЙ ПЕРИОД) '!M234</f>
        <v>0</v>
      </c>
      <c r="N103" s="56">
        <f>'Приложение 1 (ОТЧЕТНЫЙ ПЕРИОД) '!N234</f>
        <v>0</v>
      </c>
      <c r="O103" s="107"/>
      <c r="P103" s="175"/>
      <c r="Q103" s="108"/>
      <c r="R103" s="675" t="str">
        <f>B104</f>
        <v>ЦИФРОВАЯ ЭКОНОМИКА</v>
      </c>
      <c r="S103" s="127" t="str">
        <f>D103</f>
        <v>Всего</v>
      </c>
      <c r="T103" s="127">
        <f>E103</f>
        <v>0</v>
      </c>
      <c r="U103" s="127">
        <f t="shared" ref="U103:V103" si="32">F103</f>
        <v>0</v>
      </c>
      <c r="V103" s="127">
        <f t="shared" si="32"/>
        <v>0</v>
      </c>
      <c r="W103" s="127" t="e">
        <f>F103/E103%</f>
        <v>#DIV/0!</v>
      </c>
      <c r="X103" s="128" t="e">
        <f>G103/F103%</f>
        <v>#DIV/0!</v>
      </c>
      <c r="Y103" s="230" t="e">
        <f>V103/T103%</f>
        <v>#DIV/0!</v>
      </c>
      <c r="Z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7"/>
      <c r="AS103" s="107"/>
      <c r="AT103" s="107"/>
      <c r="AU103" s="107"/>
      <c r="AV103" s="107"/>
      <c r="AW103" s="107"/>
      <c r="AX103" s="107"/>
      <c r="AY103" s="107"/>
      <c r="AZ103" s="107"/>
    </row>
    <row r="104" spans="1:52" s="15" customFormat="1" ht="23.25" customHeight="1">
      <c r="A104" s="585"/>
      <c r="B104" s="576" t="str">
        <f>F102</f>
        <v>ЦИФРОВАЯ ЭКОНОМИКА</v>
      </c>
      <c r="C104" s="587"/>
      <c r="D104" s="19" t="s">
        <v>14</v>
      </c>
      <c r="E104" s="52">
        <f>'Приложение 1 (ОТЧЕТНЫЙ ПЕРИОД) '!E235</f>
        <v>0</v>
      </c>
      <c r="F104" s="52">
        <f>'Приложение 1 (ОТЧЕТНЫЙ ПЕРИОД) '!F235</f>
        <v>0</v>
      </c>
      <c r="G104" s="52">
        <f>'Приложение 1 (ОТЧЕТНЫЙ ПЕРИОД) '!G235</f>
        <v>0</v>
      </c>
      <c r="H104" s="52">
        <f>'Приложение 1 (ОТЧЕТНЫЙ ПЕРИОД) '!H235</f>
        <v>0</v>
      </c>
      <c r="I104" s="52">
        <f>'Приложение 1 (ОТЧЕТНЫЙ ПЕРИОД) '!I235</f>
        <v>0</v>
      </c>
      <c r="J104" s="648"/>
      <c r="K104" s="206">
        <f>'Приложение 1 (ОТЧЕТНЫЙ ПЕРИОД) '!K235</f>
        <v>0</v>
      </c>
      <c r="L104" s="52">
        <f>'Приложение 1 (ОТЧЕТНЫЙ ПЕРИОД) '!L235</f>
        <v>0</v>
      </c>
      <c r="M104" s="52">
        <f>'Приложение 1 (ОТЧЕТНЫЙ ПЕРИОД) '!M235</f>
        <v>0</v>
      </c>
      <c r="N104" s="57">
        <f>'Приложение 1 (ОТЧЕТНЫЙ ПЕРИОД) '!N235</f>
        <v>0</v>
      </c>
      <c r="O104" s="107"/>
      <c r="P104" s="175"/>
      <c r="Q104" s="108"/>
      <c r="R104" s="676"/>
      <c r="S104" s="125"/>
      <c r="T104" s="125"/>
      <c r="U104" s="125"/>
      <c r="V104" s="125"/>
      <c r="W104" s="121"/>
      <c r="X104" s="122"/>
      <c r="Y104" s="108"/>
      <c r="Z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7"/>
      <c r="AS104" s="107"/>
      <c r="AT104" s="107"/>
      <c r="AU104" s="107"/>
      <c r="AV104" s="107"/>
      <c r="AW104" s="107"/>
      <c r="AX104" s="107"/>
      <c r="AY104" s="107"/>
      <c r="AZ104" s="107"/>
    </row>
    <row r="105" spans="1:52" s="15" customFormat="1" ht="23.25" customHeight="1">
      <c r="A105" s="585"/>
      <c r="B105" s="650"/>
      <c r="C105" s="587"/>
      <c r="D105" s="19" t="s">
        <v>6</v>
      </c>
      <c r="E105" s="52">
        <f>'Приложение 1 (ОТЧЕТНЫЙ ПЕРИОД) '!E236</f>
        <v>0</v>
      </c>
      <c r="F105" s="52">
        <f>'Приложение 1 (ОТЧЕТНЫЙ ПЕРИОД) '!F236</f>
        <v>0</v>
      </c>
      <c r="G105" s="52">
        <f>'Приложение 1 (ОТЧЕТНЫЙ ПЕРИОД) '!G236</f>
        <v>0</v>
      </c>
      <c r="H105" s="52">
        <f>'Приложение 1 (ОТЧЕТНЫЙ ПЕРИОД) '!H236</f>
        <v>0</v>
      </c>
      <c r="I105" s="52">
        <f>'Приложение 1 (ОТЧЕТНЫЙ ПЕРИОД) '!I236</f>
        <v>0</v>
      </c>
      <c r="J105" s="648"/>
      <c r="K105" s="206">
        <f>'Приложение 1 (ОТЧЕТНЫЙ ПЕРИОД) '!K236</f>
        <v>0</v>
      </c>
      <c r="L105" s="52">
        <f>'Приложение 1 (ОТЧЕТНЫЙ ПЕРИОД) '!L236</f>
        <v>0</v>
      </c>
      <c r="M105" s="52">
        <f>'Приложение 1 (ОТЧЕТНЫЙ ПЕРИОД) '!M236</f>
        <v>0</v>
      </c>
      <c r="N105" s="57">
        <f>'Приложение 1 (ОТЧЕТНЫЙ ПЕРИОД) '!N236</f>
        <v>0</v>
      </c>
      <c r="O105" s="107"/>
      <c r="P105" s="175"/>
      <c r="Q105" s="108"/>
      <c r="R105" s="676"/>
      <c r="S105" s="125"/>
      <c r="T105" s="125"/>
      <c r="U105" s="125"/>
      <c r="V105" s="125"/>
      <c r="W105" s="121"/>
      <c r="X105" s="122"/>
      <c r="Y105" s="108"/>
      <c r="Z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7"/>
      <c r="AS105" s="107"/>
      <c r="AT105" s="107"/>
      <c r="AU105" s="107"/>
      <c r="AV105" s="107"/>
      <c r="AW105" s="107"/>
      <c r="AX105" s="107"/>
      <c r="AY105" s="107"/>
      <c r="AZ105" s="107"/>
    </row>
    <row r="106" spans="1:52" s="15" customFormat="1" ht="23.25" customHeight="1" thickBot="1">
      <c r="A106" s="586"/>
      <c r="B106" s="651"/>
      <c r="C106" s="588"/>
      <c r="D106" s="261" t="s">
        <v>7</v>
      </c>
      <c r="E106" s="276">
        <f>'Приложение 1 (ОТЧЕТНЫЙ ПЕРИОД) '!E237</f>
        <v>0</v>
      </c>
      <c r="F106" s="276">
        <f>'Приложение 1 (ОТЧЕТНЫЙ ПЕРИОД) '!F237</f>
        <v>0</v>
      </c>
      <c r="G106" s="276">
        <f>'Приложение 1 (ОТЧЕТНЫЙ ПЕРИОД) '!G237</f>
        <v>0</v>
      </c>
      <c r="H106" s="276">
        <f>'Приложение 1 (ОТЧЕТНЫЙ ПЕРИОД) '!H237</f>
        <v>0</v>
      </c>
      <c r="I106" s="276">
        <f>'Приложение 1 (ОТЧЕТНЫЙ ПЕРИОД) '!I237</f>
        <v>0</v>
      </c>
      <c r="J106" s="649"/>
      <c r="K106" s="277">
        <f>'Приложение 1 (ОТЧЕТНЫЙ ПЕРИОД) '!K237</f>
        <v>0</v>
      </c>
      <c r="L106" s="276">
        <f>'Приложение 1 (ОТЧЕТНЫЙ ПЕРИОД) '!L237</f>
        <v>0</v>
      </c>
      <c r="M106" s="276">
        <f>'Приложение 1 (ОТЧЕТНЫЙ ПЕРИОД) '!M237</f>
        <v>0</v>
      </c>
      <c r="N106" s="278">
        <f>'Приложение 1 (ОТЧЕТНЫЙ ПЕРИОД) '!N237</f>
        <v>0</v>
      </c>
      <c r="O106" s="107"/>
      <c r="P106" s="175"/>
      <c r="Q106" s="108"/>
      <c r="R106" s="677"/>
      <c r="S106" s="126"/>
      <c r="T106" s="126"/>
      <c r="U106" s="126"/>
      <c r="V106" s="126"/>
      <c r="W106" s="123"/>
      <c r="X106" s="124"/>
      <c r="Y106" s="108"/>
      <c r="Z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7"/>
      <c r="AS106" s="107"/>
      <c r="AT106" s="107"/>
      <c r="AU106" s="107"/>
      <c r="AV106" s="107"/>
      <c r="AW106" s="107"/>
      <c r="AX106" s="107"/>
      <c r="AY106" s="107"/>
      <c r="AZ106" s="107"/>
    </row>
    <row r="107" spans="1:52" s="15" customFormat="1" ht="23.25">
      <c r="A107"/>
      <c r="B107"/>
      <c r="C107" s="61"/>
      <c r="D107" s="62" t="s">
        <v>67</v>
      </c>
      <c r="E107" s="63">
        <f>E104+E105+E106</f>
        <v>0</v>
      </c>
      <c r="F107" s="63">
        <f>F104+F105+F106</f>
        <v>0</v>
      </c>
      <c r="G107" s="63">
        <f>G104+G105+G106</f>
        <v>0</v>
      </c>
      <c r="H107" s="63">
        <f>H104+H105+H106</f>
        <v>0</v>
      </c>
      <c r="I107" s="63">
        <f>I104+I105+I106</f>
        <v>0</v>
      </c>
      <c r="J107" s="63"/>
      <c r="K107" s="203">
        <f>K104+K105+K106</f>
        <v>0</v>
      </c>
      <c r="L107" s="63">
        <f>L104+L105+L106</f>
        <v>0</v>
      </c>
      <c r="M107" s="63">
        <f>M104+M105+M106</f>
        <v>0</v>
      </c>
      <c r="N107" s="63">
        <f>N104+N105+N106</f>
        <v>0</v>
      </c>
      <c r="O107" s="112"/>
      <c r="P107" s="179">
        <f>SUM(E107:O107)</f>
        <v>0</v>
      </c>
      <c r="Q107" s="108"/>
      <c r="R107" s="108"/>
      <c r="S107" s="100"/>
      <c r="T107" s="100"/>
      <c r="U107" s="100"/>
      <c r="V107" s="100"/>
      <c r="W107" s="108"/>
      <c r="X107" s="108"/>
      <c r="Y107" s="108"/>
      <c r="Z107" s="108"/>
      <c r="AA107" s="108"/>
      <c r="AB107" s="100"/>
      <c r="AC107" s="100"/>
      <c r="AD107" s="100"/>
      <c r="AE107" s="100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7"/>
      <c r="AS107" s="107"/>
      <c r="AT107" s="107"/>
      <c r="AU107" s="107"/>
      <c r="AV107" s="107"/>
      <c r="AW107" s="107"/>
      <c r="AX107" s="107"/>
      <c r="AY107" s="107"/>
      <c r="AZ107" s="107"/>
    </row>
    <row r="108" spans="1:52" s="15" customFormat="1" ht="24" thickBot="1">
      <c r="A108"/>
      <c r="B108"/>
      <c r="C108"/>
      <c r="D108" s="60" t="s">
        <v>67</v>
      </c>
      <c r="E108" s="59">
        <f>E107-E103</f>
        <v>0</v>
      </c>
      <c r="F108" s="59">
        <f>F107-F103</f>
        <v>0</v>
      </c>
      <c r="G108" s="59">
        <f>G107-G103</f>
        <v>0</v>
      </c>
      <c r="H108" s="59">
        <f>H107-H103</f>
        <v>0</v>
      </c>
      <c r="I108" s="59">
        <f>I107-I103</f>
        <v>0</v>
      </c>
      <c r="J108" s="59"/>
      <c r="K108" s="204">
        <f>K107-K103</f>
        <v>0</v>
      </c>
      <c r="L108" s="59">
        <f>L107-L103</f>
        <v>0</v>
      </c>
      <c r="M108" s="59">
        <f>M107-M103</f>
        <v>0</v>
      </c>
      <c r="N108" s="59">
        <f>N107-N103</f>
        <v>0</v>
      </c>
      <c r="O108" s="104"/>
      <c r="P108" s="178">
        <f>SUM(E108:O108)</f>
        <v>0</v>
      </c>
      <c r="Q108" s="108"/>
      <c r="R108" s="108"/>
      <c r="S108" s="100"/>
      <c r="T108" s="100"/>
      <c r="U108" s="100"/>
      <c r="V108" s="100"/>
      <c r="W108" s="108"/>
      <c r="X108" s="108"/>
      <c r="Y108" s="108"/>
      <c r="Z108" s="108"/>
      <c r="AA108" s="108"/>
      <c r="AB108" s="100"/>
      <c r="AC108" s="100"/>
      <c r="AD108" s="100"/>
      <c r="AE108" s="100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7"/>
      <c r="AS108" s="107"/>
      <c r="AT108" s="107"/>
      <c r="AU108" s="107"/>
      <c r="AV108" s="107"/>
      <c r="AW108" s="107"/>
      <c r="AX108" s="107"/>
      <c r="AY108" s="107"/>
      <c r="AZ108" s="107"/>
    </row>
    <row r="109" spans="1:52" s="15" customFormat="1" ht="26.25" customHeight="1" thickBot="1">
      <c r="A109" s="29"/>
      <c r="B109" s="30"/>
      <c r="C109" s="30"/>
      <c r="D109" s="30"/>
      <c r="E109" s="50" t="s">
        <v>62</v>
      </c>
      <c r="F109" s="49" t="s">
        <v>61</v>
      </c>
      <c r="G109" s="51"/>
      <c r="H109" s="30"/>
      <c r="I109" s="30"/>
      <c r="J109" s="30"/>
      <c r="K109" s="190"/>
      <c r="L109" s="30"/>
      <c r="M109" s="30"/>
      <c r="N109" s="31"/>
      <c r="O109" s="107"/>
      <c r="P109" s="175"/>
      <c r="Q109" s="108"/>
      <c r="R109" s="108"/>
      <c r="S109" s="100"/>
      <c r="T109" s="100"/>
      <c r="U109" s="100"/>
      <c r="V109" s="100"/>
      <c r="W109" s="108"/>
      <c r="X109" s="108"/>
      <c r="Y109" s="108"/>
      <c r="Z109" s="108"/>
      <c r="AA109" s="108"/>
      <c r="AB109" s="100"/>
      <c r="AC109" s="100"/>
      <c r="AD109" s="100"/>
      <c r="AE109" s="100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7"/>
      <c r="AS109" s="107"/>
      <c r="AT109" s="107"/>
      <c r="AU109" s="107"/>
      <c r="AV109" s="107"/>
      <c r="AW109" s="107"/>
      <c r="AX109" s="107"/>
      <c r="AY109" s="107"/>
      <c r="AZ109" s="107"/>
    </row>
    <row r="110" spans="1:52" s="15" customFormat="1" ht="40.5">
      <c r="A110" s="585">
        <v>1</v>
      </c>
      <c r="B110" s="33" t="s">
        <v>42</v>
      </c>
      <c r="C110" s="587"/>
      <c r="D110" s="54" t="s">
        <v>5</v>
      </c>
      <c r="E110" s="55">
        <f>'Приложение 1 (ОТЧЕТНЫЙ ПЕРИОД) '!E257</f>
        <v>0</v>
      </c>
      <c r="F110" s="55">
        <f>'Приложение 1 (ОТЧЕТНЫЙ ПЕРИОД) '!F257</f>
        <v>0</v>
      </c>
      <c r="G110" s="55">
        <f>'Приложение 1 (ОТЧЕТНЫЙ ПЕРИОД) '!G257</f>
        <v>0</v>
      </c>
      <c r="H110" s="55">
        <f>'Приложение 1 (ОТЧЕТНЫЙ ПЕРИОД) '!H257</f>
        <v>0</v>
      </c>
      <c r="I110" s="55">
        <f>'Приложение 1 (ОТЧЕТНЫЙ ПЕРИОД) '!I257</f>
        <v>0</v>
      </c>
      <c r="J110" s="647"/>
      <c r="K110" s="205">
        <f>'Приложение 1 (ОТЧЕТНЫЙ ПЕРИОД) '!K257</f>
        <v>3.7310000000000003</v>
      </c>
      <c r="L110" s="55">
        <f>'Приложение 1 (ОТЧЕТНЫЙ ПЕРИОД) '!L257</f>
        <v>0</v>
      </c>
      <c r="M110" s="55">
        <f>'Приложение 1 (ОТЧЕТНЫЙ ПЕРИОД) '!M257</f>
        <v>16.719000000000001</v>
      </c>
      <c r="N110" s="56">
        <f>'Приложение 1 (ОТЧЕТНЫЙ ПЕРИОД) '!N257</f>
        <v>20.45</v>
      </c>
      <c r="O110" s="107"/>
      <c r="P110" s="175"/>
      <c r="Q110" s="108"/>
      <c r="R110" s="675" t="str">
        <f>B111</f>
        <v>КУЛЬТУРА</v>
      </c>
      <c r="S110" s="127" t="str">
        <f>D110</f>
        <v>Всего</v>
      </c>
      <c r="T110" s="127">
        <f>E110</f>
        <v>0</v>
      </c>
      <c r="U110" s="127">
        <f t="shared" ref="U110:V110" si="33">F110</f>
        <v>0</v>
      </c>
      <c r="V110" s="127">
        <f t="shared" si="33"/>
        <v>0</v>
      </c>
      <c r="W110" s="127" t="e">
        <f>F110/E110%</f>
        <v>#DIV/0!</v>
      </c>
      <c r="X110" s="128" t="e">
        <f>G110/F110%</f>
        <v>#DIV/0!</v>
      </c>
      <c r="Y110" s="230" t="e">
        <f>V110/T110%</f>
        <v>#DIV/0!</v>
      </c>
      <c r="Z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7"/>
      <c r="AS110" s="107"/>
      <c r="AT110" s="107"/>
      <c r="AU110" s="107"/>
      <c r="AV110" s="107"/>
      <c r="AW110" s="107"/>
      <c r="AX110" s="107"/>
      <c r="AY110" s="107"/>
      <c r="AZ110" s="107"/>
    </row>
    <row r="111" spans="1:52" s="15" customFormat="1" ht="23.25" customHeight="1">
      <c r="A111" s="585"/>
      <c r="B111" s="576" t="str">
        <f>F109</f>
        <v>КУЛЬТУРА</v>
      </c>
      <c r="C111" s="587"/>
      <c r="D111" s="19" t="s">
        <v>14</v>
      </c>
      <c r="E111" s="52">
        <f>'Приложение 1 (ОТЧЕТНЫЙ ПЕРИОД) '!E258</f>
        <v>0</v>
      </c>
      <c r="F111" s="52">
        <f>'Приложение 1 (ОТЧЕТНЫЙ ПЕРИОД) '!F258</f>
        <v>0</v>
      </c>
      <c r="G111" s="52">
        <f>'Приложение 1 (ОТЧЕТНЫЙ ПЕРИОД) '!G258</f>
        <v>0</v>
      </c>
      <c r="H111" s="52">
        <f>'Приложение 1 (ОТЧЕТНЫЙ ПЕРИОД) '!H258</f>
        <v>0</v>
      </c>
      <c r="I111" s="52">
        <f>'Приложение 1 (ОТЧЕТНЫЙ ПЕРИОД) '!I258</f>
        <v>0</v>
      </c>
      <c r="J111" s="648"/>
      <c r="K111" s="206">
        <f>'Приложение 1 (ОТЧЕТНЫЙ ПЕРИОД) '!K258</f>
        <v>3.4460000000000002</v>
      </c>
      <c r="L111" s="52">
        <f>'Приложение 1 (ОТЧЕТНЫЙ ПЕРИОД) '!L258</f>
        <v>0</v>
      </c>
      <c r="M111" s="52">
        <f>'Приложение 1 (ОТЧЕТНЫЙ ПЕРИОД) '!M258</f>
        <v>14.657999999999999</v>
      </c>
      <c r="N111" s="57">
        <f>'Приложение 1 (ОТЧЕТНЫЙ ПЕРИОД) '!N258</f>
        <v>18.103999999999999</v>
      </c>
      <c r="O111" s="107"/>
      <c r="P111" s="175"/>
      <c r="Q111" s="108"/>
      <c r="R111" s="676"/>
      <c r="S111" s="125"/>
      <c r="T111" s="125"/>
      <c r="U111" s="125"/>
      <c r="V111" s="125"/>
      <c r="W111" s="121"/>
      <c r="X111" s="122"/>
      <c r="Y111" s="108"/>
      <c r="Z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7"/>
      <c r="AS111" s="107"/>
      <c r="AT111" s="107"/>
      <c r="AU111" s="107"/>
      <c r="AV111" s="107"/>
      <c r="AW111" s="107"/>
      <c r="AX111" s="107"/>
      <c r="AY111" s="107"/>
      <c r="AZ111" s="107"/>
    </row>
    <row r="112" spans="1:52" s="15" customFormat="1" ht="23.25" customHeight="1">
      <c r="A112" s="585"/>
      <c r="B112" s="650"/>
      <c r="C112" s="587"/>
      <c r="D112" s="19" t="s">
        <v>6</v>
      </c>
      <c r="E112" s="52">
        <f>'Приложение 1 (ОТЧЕТНЫЙ ПЕРИОД) '!E259</f>
        <v>0</v>
      </c>
      <c r="F112" s="52">
        <f>'Приложение 1 (ОТЧЕТНЫЙ ПЕРИОД) '!F259</f>
        <v>0</v>
      </c>
      <c r="G112" s="52">
        <f>'Приложение 1 (ОТЧЕТНЫЙ ПЕРИОД) '!G259</f>
        <v>0</v>
      </c>
      <c r="H112" s="52">
        <f>'Приложение 1 (ОТЧЕТНЫЙ ПЕРИОД) '!H259</f>
        <v>0</v>
      </c>
      <c r="I112" s="52">
        <f>'Приложение 1 (ОТЧЕТНЫЙ ПЕРИОД) '!I259</f>
        <v>0</v>
      </c>
      <c r="J112" s="648"/>
      <c r="K112" s="206">
        <f>'Приложение 1 (ОТЧЕТНЫЙ ПЕРИОД) '!K259</f>
        <v>0.27600000000000002</v>
      </c>
      <c r="L112" s="52">
        <f>'Приложение 1 (ОТЧЕТНЫЙ ПЕРИОД) '!L259</f>
        <v>0</v>
      </c>
      <c r="M112" s="52">
        <f>'Приложение 1 (ОТЧЕТНЫЙ ПЕРИОД) '!M259</f>
        <v>1.9990000000000001</v>
      </c>
      <c r="N112" s="57">
        <f>'Приложение 1 (ОТЧЕТНЫЙ ПЕРИОД) '!N259</f>
        <v>2.2750000000000004</v>
      </c>
      <c r="O112" s="107"/>
      <c r="P112" s="175"/>
      <c r="Q112" s="108"/>
      <c r="R112" s="676"/>
      <c r="S112" s="125"/>
      <c r="T112" s="125"/>
      <c r="U112" s="125"/>
      <c r="V112" s="125"/>
      <c r="W112" s="121"/>
      <c r="X112" s="122"/>
      <c r="Y112" s="108"/>
      <c r="Z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7"/>
      <c r="AS112" s="107"/>
      <c r="AT112" s="107"/>
      <c r="AU112" s="107"/>
      <c r="AV112" s="107"/>
      <c r="AW112" s="107"/>
      <c r="AX112" s="107"/>
      <c r="AY112" s="107"/>
      <c r="AZ112" s="107"/>
    </row>
    <row r="113" spans="1:52" s="15" customFormat="1" ht="23.25" customHeight="1" thickBot="1">
      <c r="A113" s="586"/>
      <c r="B113" s="651"/>
      <c r="C113" s="588"/>
      <c r="D113" s="261" t="s">
        <v>7</v>
      </c>
      <c r="E113" s="276">
        <f>'Приложение 1 (ОТЧЕТНЫЙ ПЕРИОД) '!E260</f>
        <v>0</v>
      </c>
      <c r="F113" s="276">
        <f>'Приложение 1 (ОТЧЕТНЫЙ ПЕРИОД) '!F260</f>
        <v>0</v>
      </c>
      <c r="G113" s="276">
        <f>'Приложение 1 (ОТЧЕТНЫЙ ПЕРИОД) '!G260</f>
        <v>0</v>
      </c>
      <c r="H113" s="276">
        <f>'Приложение 1 (ОТЧЕТНЫЙ ПЕРИОД) '!H260</f>
        <v>0</v>
      </c>
      <c r="I113" s="276">
        <f>'Приложение 1 (ОТЧЕТНЫЙ ПЕРИОД) '!I260</f>
        <v>0</v>
      </c>
      <c r="J113" s="649"/>
      <c r="K113" s="277">
        <f>'Приложение 1 (ОТЧЕТНЫЙ ПЕРИОД) '!K260</f>
        <v>8.9999999999999993E-3</v>
      </c>
      <c r="L113" s="276">
        <f>'Приложение 1 (ОТЧЕТНЫЙ ПЕРИОД) '!L260</f>
        <v>0</v>
      </c>
      <c r="M113" s="276">
        <f>'Приложение 1 (ОТЧЕТНЫЙ ПЕРИОД) '!M260</f>
        <v>6.2E-2</v>
      </c>
      <c r="N113" s="278">
        <f>'Приложение 1 (ОТЧЕТНЫЙ ПЕРИОД) '!N260</f>
        <v>7.0999999999999994E-2</v>
      </c>
      <c r="O113" s="107"/>
      <c r="P113" s="175"/>
      <c r="Q113" s="108"/>
      <c r="R113" s="677"/>
      <c r="S113" s="126"/>
      <c r="T113" s="126"/>
      <c r="U113" s="126"/>
      <c r="V113" s="126"/>
      <c r="W113" s="123"/>
      <c r="X113" s="124"/>
      <c r="Y113" s="108"/>
      <c r="Z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7"/>
      <c r="AS113" s="107"/>
      <c r="AT113" s="107"/>
      <c r="AU113" s="107"/>
      <c r="AV113" s="107"/>
      <c r="AW113" s="107"/>
      <c r="AX113" s="107"/>
      <c r="AY113" s="107"/>
      <c r="AZ113" s="107"/>
    </row>
    <row r="114" spans="1:52" s="15" customFormat="1" ht="23.25">
      <c r="A114"/>
      <c r="B114"/>
      <c r="C114" s="61"/>
      <c r="D114" s="62" t="s">
        <v>67</v>
      </c>
      <c r="E114" s="63">
        <f>E111+E112+E113</f>
        <v>0</v>
      </c>
      <c r="F114" s="63">
        <f>F111+F112+F113</f>
        <v>0</v>
      </c>
      <c r="G114" s="63">
        <f>G111+G112+G113</f>
        <v>0</v>
      </c>
      <c r="H114" s="63">
        <f>H111+H112+H113</f>
        <v>0</v>
      </c>
      <c r="I114" s="63">
        <f>I111+I112+I113</f>
        <v>0</v>
      </c>
      <c r="J114" s="63"/>
      <c r="K114" s="203">
        <f>K111+K112+K113</f>
        <v>3.7310000000000003</v>
      </c>
      <c r="L114" s="63">
        <f>L111+L112+L113</f>
        <v>0</v>
      </c>
      <c r="M114" s="63">
        <f>M111+M112+M113</f>
        <v>16.719000000000001</v>
      </c>
      <c r="N114" s="63">
        <f>N111+N112+N113</f>
        <v>20.45</v>
      </c>
      <c r="O114" s="112"/>
      <c r="P114" s="179">
        <f>SUM(E114:O114)</f>
        <v>40.900000000000006</v>
      </c>
      <c r="Q114" s="108"/>
      <c r="R114" s="108"/>
      <c r="S114" s="100"/>
      <c r="T114" s="100"/>
      <c r="U114" s="100"/>
      <c r="V114" s="100"/>
      <c r="W114" s="108"/>
      <c r="X114" s="108"/>
      <c r="Y114" s="108"/>
      <c r="Z114" s="108"/>
      <c r="AA114" s="108"/>
      <c r="AB114" s="100"/>
      <c r="AC114" s="100"/>
      <c r="AD114" s="100"/>
      <c r="AE114" s="100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7"/>
      <c r="AS114" s="107"/>
      <c r="AT114" s="107"/>
      <c r="AU114" s="107"/>
      <c r="AV114" s="107"/>
      <c r="AW114" s="107"/>
      <c r="AX114" s="107"/>
      <c r="AY114" s="107"/>
      <c r="AZ114" s="107"/>
    </row>
    <row r="115" spans="1:52" s="15" customFormat="1" ht="24" thickBot="1">
      <c r="A115"/>
      <c r="B115"/>
      <c r="C115"/>
      <c r="D115" s="60" t="s">
        <v>67</v>
      </c>
      <c r="E115" s="59">
        <f>E114-E110</f>
        <v>0</v>
      </c>
      <c r="F115" s="59">
        <f>F114-F110</f>
        <v>0</v>
      </c>
      <c r="G115" s="59">
        <f>G114-G110</f>
        <v>0</v>
      </c>
      <c r="H115" s="59">
        <f>H114-H110</f>
        <v>0</v>
      </c>
      <c r="I115" s="59">
        <f>I114-I110</f>
        <v>0</v>
      </c>
      <c r="J115" s="59"/>
      <c r="K115" s="204">
        <f>K114-K110</f>
        <v>0</v>
      </c>
      <c r="L115" s="59">
        <f>L114-L110</f>
        <v>0</v>
      </c>
      <c r="M115" s="59">
        <f>M114-M110</f>
        <v>0</v>
      </c>
      <c r="N115" s="59">
        <f>N114-N110</f>
        <v>0</v>
      </c>
      <c r="O115" s="104"/>
      <c r="P115" s="178">
        <f>SUM(E115:O115)</f>
        <v>0</v>
      </c>
      <c r="Q115" s="108"/>
      <c r="R115" s="108"/>
      <c r="S115" s="100"/>
      <c r="T115" s="100"/>
      <c r="U115" s="100"/>
      <c r="V115" s="100"/>
      <c r="W115" s="108"/>
      <c r="X115" s="108"/>
      <c r="Y115" s="108"/>
      <c r="Z115" s="108"/>
      <c r="AA115" s="108"/>
      <c r="AB115" s="100"/>
      <c r="AC115" s="100"/>
      <c r="AD115" s="100"/>
      <c r="AE115" s="100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7"/>
      <c r="AS115" s="107"/>
      <c r="AT115" s="107"/>
      <c r="AU115" s="107"/>
      <c r="AV115" s="107"/>
      <c r="AW115" s="107"/>
      <c r="AX115" s="107"/>
      <c r="AY115" s="107"/>
      <c r="AZ115" s="107"/>
    </row>
    <row r="116" spans="1:52" s="15" customFormat="1" ht="24.75" customHeight="1" thickBot="1">
      <c r="A116" s="29"/>
      <c r="B116" s="30"/>
      <c r="C116" s="30"/>
      <c r="D116" s="30"/>
      <c r="E116" s="50" t="s">
        <v>64</v>
      </c>
      <c r="F116" s="49" t="s">
        <v>63</v>
      </c>
      <c r="G116" s="51"/>
      <c r="H116" s="30"/>
      <c r="I116" s="30"/>
      <c r="J116" s="30"/>
      <c r="K116" s="190"/>
      <c r="L116" s="30"/>
      <c r="M116" s="30"/>
      <c r="N116" s="31"/>
      <c r="O116" s="107"/>
      <c r="P116" s="175"/>
      <c r="Q116" s="108"/>
      <c r="R116" s="108"/>
      <c r="S116" s="100"/>
      <c r="T116" s="100"/>
      <c r="U116" s="100"/>
      <c r="V116" s="100"/>
      <c r="W116" s="108"/>
      <c r="X116" s="108"/>
      <c r="Y116" s="108"/>
      <c r="Z116" s="108"/>
      <c r="AA116" s="108"/>
      <c r="AB116" s="100"/>
      <c r="AC116" s="100"/>
      <c r="AD116" s="100"/>
      <c r="AE116" s="100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7"/>
      <c r="AS116" s="107"/>
      <c r="AT116" s="107"/>
      <c r="AU116" s="107"/>
      <c r="AV116" s="107"/>
      <c r="AW116" s="107"/>
      <c r="AX116" s="107"/>
      <c r="AY116" s="107"/>
      <c r="AZ116" s="107"/>
    </row>
    <row r="117" spans="1:52" s="15" customFormat="1" ht="40.5">
      <c r="A117" s="585" t="str">
        <f>E116</f>
        <v>XI</v>
      </c>
      <c r="B117" s="33" t="s">
        <v>42</v>
      </c>
      <c r="C117" s="587"/>
      <c r="D117" s="54" t="s">
        <v>5</v>
      </c>
      <c r="E117" s="55">
        <f>'Приложение 1 (ОТЧЕТНЫЙ ПЕРИОД) '!E280</f>
        <v>0</v>
      </c>
      <c r="F117" s="55">
        <f>'Приложение 1 (ОТЧЕТНЫЙ ПЕРИОД) '!F280</f>
        <v>0</v>
      </c>
      <c r="G117" s="55">
        <f>'Приложение 1 (ОТЧЕТНЫЙ ПЕРИОД) '!G280</f>
        <v>0</v>
      </c>
      <c r="H117" s="55">
        <f>'Приложение 1 (ОТЧЕТНЫЙ ПЕРИОД) '!H280</f>
        <v>0</v>
      </c>
      <c r="I117" s="55">
        <f>'Приложение 1 (ОТЧЕТНЫЙ ПЕРИОД) '!I280</f>
        <v>0</v>
      </c>
      <c r="J117" s="647"/>
      <c r="K117" s="205">
        <f>'Приложение 1 (ОТЧЕТНЫЙ ПЕРИОД) '!K280</f>
        <v>0</v>
      </c>
      <c r="L117" s="55">
        <f>'Приложение 1 (ОТЧЕТНЫЙ ПЕРИОД) '!L280</f>
        <v>0</v>
      </c>
      <c r="M117" s="55">
        <f>'Приложение 1 (ОТЧЕТНЫЙ ПЕРИОД) '!M280</f>
        <v>0</v>
      </c>
      <c r="N117" s="56">
        <f>'Приложение 1 (ОТЧЕТНЫЙ ПЕРИОД) '!N280</f>
        <v>0</v>
      </c>
      <c r="O117" s="107"/>
      <c r="P117" s="175"/>
      <c r="Q117" s="108"/>
      <c r="R117" s="675" t="str">
        <f>B118</f>
        <v>МАЛОЕ И СРЕДНЕЕ ПРЕДПРИНИМАТЕЛЬСТВО</v>
      </c>
      <c r="S117" s="127" t="str">
        <f>D117</f>
        <v>Всего</v>
      </c>
      <c r="T117" s="127">
        <f>E117</f>
        <v>0</v>
      </c>
      <c r="U117" s="127">
        <f t="shared" ref="U117:V117" si="34">F117</f>
        <v>0</v>
      </c>
      <c r="V117" s="127">
        <f t="shared" si="34"/>
        <v>0</v>
      </c>
      <c r="W117" s="127" t="e">
        <f>F117/E117%</f>
        <v>#DIV/0!</v>
      </c>
      <c r="X117" s="128" t="e">
        <f>G117/F117%</f>
        <v>#DIV/0!</v>
      </c>
      <c r="Y117" s="230" t="e">
        <f>V117/T117%</f>
        <v>#DIV/0!</v>
      </c>
      <c r="Z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7"/>
      <c r="AS117" s="107"/>
      <c r="AT117" s="107"/>
      <c r="AU117" s="107"/>
      <c r="AV117" s="107"/>
      <c r="AW117" s="107"/>
      <c r="AX117" s="107"/>
      <c r="AY117" s="107"/>
      <c r="AZ117" s="107"/>
    </row>
    <row r="118" spans="1:52" s="15" customFormat="1" ht="23.25" customHeight="1">
      <c r="A118" s="585"/>
      <c r="B118" s="576" t="str">
        <f>F116</f>
        <v>МАЛОЕ И СРЕДНЕЕ ПРЕДПРИНИМАТЕЛЬСТВО</v>
      </c>
      <c r="C118" s="587"/>
      <c r="D118" s="19" t="s">
        <v>14</v>
      </c>
      <c r="E118" s="52">
        <f>'Приложение 1 (ОТЧЕТНЫЙ ПЕРИОД) '!E281</f>
        <v>0</v>
      </c>
      <c r="F118" s="52">
        <f>'Приложение 1 (ОТЧЕТНЫЙ ПЕРИОД) '!F281</f>
        <v>0</v>
      </c>
      <c r="G118" s="52">
        <f>'Приложение 1 (ОТЧЕТНЫЙ ПЕРИОД) '!G281</f>
        <v>0</v>
      </c>
      <c r="H118" s="52">
        <f>'Приложение 1 (ОТЧЕТНЫЙ ПЕРИОД) '!H281</f>
        <v>0</v>
      </c>
      <c r="I118" s="52">
        <f>'Приложение 1 (ОТЧЕТНЫЙ ПЕРИОД) '!I281</f>
        <v>0</v>
      </c>
      <c r="J118" s="648"/>
      <c r="K118" s="206">
        <f>'Приложение 1 (ОТЧЕТНЫЙ ПЕРИОД) '!K281</f>
        <v>0</v>
      </c>
      <c r="L118" s="52">
        <f>'Приложение 1 (ОТЧЕТНЫЙ ПЕРИОД) '!L281</f>
        <v>0</v>
      </c>
      <c r="M118" s="52">
        <f>'Приложение 1 (ОТЧЕТНЫЙ ПЕРИОД) '!M281</f>
        <v>0</v>
      </c>
      <c r="N118" s="57">
        <f>'Приложение 1 (ОТЧЕТНЫЙ ПЕРИОД) '!N281</f>
        <v>0</v>
      </c>
      <c r="O118" s="107"/>
      <c r="P118" s="175"/>
      <c r="Q118" s="108"/>
      <c r="R118" s="676"/>
      <c r="S118" s="125"/>
      <c r="T118" s="125"/>
      <c r="U118" s="125"/>
      <c r="V118" s="125"/>
      <c r="W118" s="121"/>
      <c r="X118" s="122"/>
      <c r="Y118" s="108"/>
      <c r="Z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7"/>
      <c r="AS118" s="107"/>
      <c r="AT118" s="107"/>
      <c r="AU118" s="107"/>
      <c r="AV118" s="107"/>
      <c r="AW118" s="107"/>
      <c r="AX118" s="107"/>
      <c r="AY118" s="107"/>
      <c r="AZ118" s="107"/>
    </row>
    <row r="119" spans="1:52" s="15" customFormat="1" ht="23.25" customHeight="1">
      <c r="A119" s="585"/>
      <c r="B119" s="650"/>
      <c r="C119" s="587"/>
      <c r="D119" s="19" t="s">
        <v>6</v>
      </c>
      <c r="E119" s="52">
        <f>'Приложение 1 (ОТЧЕТНЫЙ ПЕРИОД) '!E282</f>
        <v>0</v>
      </c>
      <c r="F119" s="52">
        <f>'Приложение 1 (ОТЧЕТНЫЙ ПЕРИОД) '!F282</f>
        <v>0</v>
      </c>
      <c r="G119" s="52">
        <f>'Приложение 1 (ОТЧЕТНЫЙ ПЕРИОД) '!G282</f>
        <v>0</v>
      </c>
      <c r="H119" s="52">
        <f>'Приложение 1 (ОТЧЕТНЫЙ ПЕРИОД) '!H282</f>
        <v>0</v>
      </c>
      <c r="I119" s="52">
        <f>'Приложение 1 (ОТЧЕТНЫЙ ПЕРИОД) '!I282</f>
        <v>0</v>
      </c>
      <c r="J119" s="648"/>
      <c r="K119" s="206">
        <f>'Приложение 1 (ОТЧЕТНЫЙ ПЕРИОД) '!K282</f>
        <v>0</v>
      </c>
      <c r="L119" s="52">
        <f>'Приложение 1 (ОТЧЕТНЫЙ ПЕРИОД) '!L282</f>
        <v>0</v>
      </c>
      <c r="M119" s="52">
        <f>'Приложение 1 (ОТЧЕТНЫЙ ПЕРИОД) '!M282</f>
        <v>0</v>
      </c>
      <c r="N119" s="57">
        <f>'Приложение 1 (ОТЧЕТНЫЙ ПЕРИОД) '!N282</f>
        <v>0</v>
      </c>
      <c r="O119" s="107"/>
      <c r="P119" s="175"/>
      <c r="Q119" s="108"/>
      <c r="R119" s="676"/>
      <c r="S119" s="125"/>
      <c r="T119" s="125"/>
      <c r="U119" s="125"/>
      <c r="V119" s="125"/>
      <c r="W119" s="121"/>
      <c r="X119" s="122"/>
      <c r="Y119" s="108"/>
      <c r="Z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7"/>
      <c r="AS119" s="107"/>
      <c r="AT119" s="107"/>
      <c r="AU119" s="107"/>
      <c r="AV119" s="107"/>
      <c r="AW119" s="107"/>
      <c r="AX119" s="107"/>
      <c r="AY119" s="107"/>
      <c r="AZ119" s="107"/>
    </row>
    <row r="120" spans="1:52" s="15" customFormat="1" ht="23.25" customHeight="1" thickBot="1">
      <c r="A120" s="586"/>
      <c r="B120" s="651"/>
      <c r="C120" s="588"/>
      <c r="D120" s="261" t="s">
        <v>7</v>
      </c>
      <c r="E120" s="276">
        <f>'Приложение 1 (ОТЧЕТНЫЙ ПЕРИОД) '!E283</f>
        <v>0</v>
      </c>
      <c r="F120" s="276">
        <f>'Приложение 1 (ОТЧЕТНЫЙ ПЕРИОД) '!F283</f>
        <v>0</v>
      </c>
      <c r="G120" s="276">
        <f>'Приложение 1 (ОТЧЕТНЫЙ ПЕРИОД) '!G283</f>
        <v>0</v>
      </c>
      <c r="H120" s="276">
        <f>'Приложение 1 (ОТЧЕТНЫЙ ПЕРИОД) '!H283</f>
        <v>0</v>
      </c>
      <c r="I120" s="276">
        <f>'Приложение 1 (ОТЧЕТНЫЙ ПЕРИОД) '!I283</f>
        <v>0</v>
      </c>
      <c r="J120" s="649"/>
      <c r="K120" s="277">
        <f>'Приложение 1 (ОТЧЕТНЫЙ ПЕРИОД) '!K283</f>
        <v>0</v>
      </c>
      <c r="L120" s="276">
        <f>'Приложение 1 (ОТЧЕТНЫЙ ПЕРИОД) '!L283</f>
        <v>0</v>
      </c>
      <c r="M120" s="276">
        <f>'Приложение 1 (ОТЧЕТНЫЙ ПЕРИОД) '!M283</f>
        <v>0</v>
      </c>
      <c r="N120" s="278">
        <f>'Приложение 1 (ОТЧЕТНЫЙ ПЕРИОД) '!N283</f>
        <v>0</v>
      </c>
      <c r="O120" s="107"/>
      <c r="P120" s="175"/>
      <c r="Q120" s="108"/>
      <c r="R120" s="677"/>
      <c r="S120" s="126"/>
      <c r="T120" s="126"/>
      <c r="U120" s="126"/>
      <c r="V120" s="126"/>
      <c r="W120" s="123"/>
      <c r="X120" s="124"/>
      <c r="Y120" s="108"/>
      <c r="Z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7"/>
      <c r="AS120" s="107"/>
      <c r="AT120" s="107"/>
      <c r="AU120" s="107"/>
      <c r="AV120" s="107"/>
      <c r="AW120" s="107"/>
      <c r="AX120" s="107"/>
      <c r="AY120" s="107"/>
      <c r="AZ120" s="107"/>
    </row>
    <row r="121" spans="1:52" s="15" customFormat="1" ht="23.25">
      <c r="A121"/>
      <c r="B121"/>
      <c r="C121" s="61"/>
      <c r="D121" s="62" t="s">
        <v>67</v>
      </c>
      <c r="E121" s="63">
        <f>E118+E119+E120</f>
        <v>0</v>
      </c>
      <c r="F121" s="63">
        <f>F118+F119+F120</f>
        <v>0</v>
      </c>
      <c r="G121" s="63">
        <f>G118+G119+G120</f>
        <v>0</v>
      </c>
      <c r="H121" s="63">
        <f>H118+H119+H120</f>
        <v>0</v>
      </c>
      <c r="I121" s="63">
        <f>I118+I119+I120</f>
        <v>0</v>
      </c>
      <c r="J121" s="63"/>
      <c r="K121" s="203">
        <f>K118+K119+K120</f>
        <v>0</v>
      </c>
      <c r="L121" s="63">
        <f>L118+L119+L120</f>
        <v>0</v>
      </c>
      <c r="M121" s="63">
        <f>M118+M119+M120</f>
        <v>0</v>
      </c>
      <c r="N121" s="63">
        <f>N118+N119+N120</f>
        <v>0</v>
      </c>
      <c r="O121" s="112"/>
      <c r="P121" s="179">
        <f>SUM(E121:O121)</f>
        <v>0</v>
      </c>
      <c r="Q121" s="108"/>
      <c r="R121" s="108"/>
      <c r="S121" s="100"/>
      <c r="T121" s="100"/>
      <c r="U121" s="100"/>
      <c r="V121" s="100"/>
      <c r="W121" s="108"/>
      <c r="X121" s="108"/>
      <c r="Y121" s="108"/>
      <c r="Z121" s="108"/>
      <c r="AA121" s="108"/>
      <c r="AB121" s="100"/>
      <c r="AC121" s="100"/>
      <c r="AD121" s="100"/>
      <c r="AE121" s="100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7"/>
      <c r="AS121" s="107"/>
      <c r="AT121" s="107"/>
      <c r="AU121" s="107"/>
      <c r="AV121" s="107"/>
      <c r="AW121" s="107"/>
      <c r="AX121" s="107"/>
      <c r="AY121" s="107"/>
      <c r="AZ121" s="107"/>
    </row>
    <row r="122" spans="1:52" s="15" customFormat="1" ht="24" thickBot="1">
      <c r="A122"/>
      <c r="B122"/>
      <c r="C122"/>
      <c r="D122" s="60" t="s">
        <v>67</v>
      </c>
      <c r="E122" s="59">
        <f>E121-E117</f>
        <v>0</v>
      </c>
      <c r="F122" s="59">
        <f>F121-F117</f>
        <v>0</v>
      </c>
      <c r="G122" s="59">
        <f>G121-G117</f>
        <v>0</v>
      </c>
      <c r="H122" s="59">
        <f>H121-H117</f>
        <v>0</v>
      </c>
      <c r="I122" s="59">
        <f>I121-I117</f>
        <v>0</v>
      </c>
      <c r="J122" s="59"/>
      <c r="K122" s="204">
        <f>K121-K117</f>
        <v>0</v>
      </c>
      <c r="L122" s="59">
        <f>L121-L117</f>
        <v>0</v>
      </c>
      <c r="M122" s="59">
        <f>M121-M117</f>
        <v>0</v>
      </c>
      <c r="N122" s="59">
        <f>N121-N117</f>
        <v>0</v>
      </c>
      <c r="O122" s="104"/>
      <c r="P122" s="178">
        <f>SUM(E122:O122)</f>
        <v>0</v>
      </c>
      <c r="Q122" s="108"/>
      <c r="R122" s="108"/>
      <c r="S122" s="100"/>
      <c r="T122" s="100"/>
      <c r="U122" s="100"/>
      <c r="V122" s="100"/>
      <c r="W122" s="108"/>
      <c r="X122" s="108"/>
      <c r="Y122" s="108"/>
      <c r="Z122" s="108"/>
      <c r="AA122" s="108"/>
      <c r="AB122" s="100"/>
      <c r="AC122" s="100"/>
      <c r="AD122" s="100"/>
      <c r="AE122" s="100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7"/>
      <c r="AS122" s="107"/>
      <c r="AT122" s="107"/>
      <c r="AU122" s="107"/>
      <c r="AV122" s="107"/>
      <c r="AW122" s="107"/>
      <c r="AX122" s="107"/>
      <c r="AY122" s="107"/>
      <c r="AZ122" s="107"/>
    </row>
    <row r="123" spans="1:52" s="15" customFormat="1" ht="32.25" customHeight="1" thickBot="1">
      <c r="A123" s="29"/>
      <c r="B123" s="30"/>
      <c r="C123" s="30"/>
      <c r="D123" s="30"/>
      <c r="E123" s="50" t="s">
        <v>66</v>
      </c>
      <c r="F123" s="49" t="s">
        <v>65</v>
      </c>
      <c r="G123" s="51"/>
      <c r="H123" s="30"/>
      <c r="I123" s="30"/>
      <c r="J123" s="30"/>
      <c r="K123" s="190"/>
      <c r="L123" s="30"/>
      <c r="M123" s="30"/>
      <c r="N123" s="31"/>
      <c r="O123" s="107"/>
      <c r="P123" s="175"/>
      <c r="Q123" s="108"/>
      <c r="R123" s="108"/>
      <c r="S123" s="100"/>
      <c r="T123" s="100"/>
      <c r="U123" s="100"/>
      <c r="V123" s="100"/>
      <c r="W123" s="108"/>
      <c r="X123" s="108"/>
      <c r="Y123" s="108"/>
      <c r="Z123" s="108"/>
      <c r="AA123" s="108"/>
      <c r="AB123" s="100"/>
      <c r="AC123" s="100"/>
      <c r="AD123" s="100"/>
      <c r="AE123" s="100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7"/>
      <c r="AS123" s="107"/>
      <c r="AT123" s="107"/>
      <c r="AU123" s="107"/>
      <c r="AV123" s="107"/>
      <c r="AW123" s="107"/>
      <c r="AX123" s="107"/>
      <c r="AY123" s="107"/>
      <c r="AZ123" s="107"/>
    </row>
    <row r="124" spans="1:52" s="15" customFormat="1" ht="40.5">
      <c r="A124" s="585" t="str">
        <f>E123</f>
        <v>XII</v>
      </c>
      <c r="B124" s="33" t="s">
        <v>42</v>
      </c>
      <c r="C124" s="587"/>
      <c r="D124" s="54" t="s">
        <v>5</v>
      </c>
      <c r="E124" s="55">
        <f>'Приложение 1 (ОТЧЕТНЫЙ ПЕРИОД) '!E303</f>
        <v>0</v>
      </c>
      <c r="F124" s="55">
        <f>'Приложение 1 (ОТЧЕТНЫЙ ПЕРИОД) '!F303</f>
        <v>0</v>
      </c>
      <c r="G124" s="55">
        <f>'Приложение 1 (ОТЧЕТНЫЙ ПЕРИОД) '!G303</f>
        <v>0</v>
      </c>
      <c r="H124" s="55">
        <f>'Приложение 1 (ОТЧЕТНЫЙ ПЕРИОД) '!H303</f>
        <v>0</v>
      </c>
      <c r="I124" s="55">
        <f>'Приложение 1 (ОТЧЕТНЫЙ ПЕРИОД) '!I303</f>
        <v>0</v>
      </c>
      <c r="J124" s="647"/>
      <c r="K124" s="205">
        <f>'Приложение 1 (ОТЧЕТНЫЙ ПЕРИОД) '!K303</f>
        <v>0</v>
      </c>
      <c r="L124" s="55">
        <f>'Приложение 1 (ОТЧЕТНЫЙ ПЕРИОД) '!L303</f>
        <v>0</v>
      </c>
      <c r="M124" s="55">
        <f>'Приложение 1 (ОТЧЕТНЫЙ ПЕРИОД) '!M303</f>
        <v>0</v>
      </c>
      <c r="N124" s="56">
        <f>'Приложение 1 (ОТЧЕТНЫЙ ПЕРИОД) '!N303</f>
        <v>0</v>
      </c>
      <c r="O124" s="107"/>
      <c r="P124" s="175"/>
      <c r="Q124" s="108"/>
      <c r="R124" s="675" t="str">
        <f>B125</f>
        <v>МЕЖДУНАРОДНАЯ КООПЕРАЦИЯ И ЭКСПОРТ</v>
      </c>
      <c r="S124" s="127" t="str">
        <f>D124</f>
        <v>Всего</v>
      </c>
      <c r="T124" s="127">
        <f>E124</f>
        <v>0</v>
      </c>
      <c r="U124" s="127">
        <f t="shared" ref="U124:V124" si="35">F124</f>
        <v>0</v>
      </c>
      <c r="V124" s="127">
        <f t="shared" si="35"/>
        <v>0</v>
      </c>
      <c r="W124" s="127" t="e">
        <f>F124/E124%</f>
        <v>#DIV/0!</v>
      </c>
      <c r="X124" s="128" t="e">
        <f>G124/F124%</f>
        <v>#DIV/0!</v>
      </c>
      <c r="Y124" s="230" t="e">
        <f>V124/T124%</f>
        <v>#DIV/0!</v>
      </c>
      <c r="Z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7"/>
      <c r="AS124" s="107"/>
      <c r="AT124" s="107"/>
      <c r="AU124" s="107"/>
      <c r="AV124" s="107"/>
      <c r="AW124" s="107"/>
      <c r="AX124" s="107"/>
      <c r="AY124" s="107"/>
      <c r="AZ124" s="107"/>
    </row>
    <row r="125" spans="1:52" s="15" customFormat="1" ht="20.25" customHeight="1">
      <c r="A125" s="585"/>
      <c r="B125" s="576" t="str">
        <f>F123</f>
        <v>МЕЖДУНАРОДНАЯ КООПЕРАЦИЯ И ЭКСПОРТ</v>
      </c>
      <c r="C125" s="587"/>
      <c r="D125" s="19" t="s">
        <v>14</v>
      </c>
      <c r="E125" s="52">
        <f>'Приложение 1 (ОТЧЕТНЫЙ ПЕРИОД) '!E304</f>
        <v>0</v>
      </c>
      <c r="F125" s="52">
        <f>'Приложение 1 (ОТЧЕТНЫЙ ПЕРИОД) '!F304</f>
        <v>0</v>
      </c>
      <c r="G125" s="52">
        <f>'Приложение 1 (ОТЧЕТНЫЙ ПЕРИОД) '!G304</f>
        <v>0</v>
      </c>
      <c r="H125" s="52">
        <f>'Приложение 1 (ОТЧЕТНЫЙ ПЕРИОД) '!H304</f>
        <v>0</v>
      </c>
      <c r="I125" s="52">
        <f>'Приложение 1 (ОТЧЕТНЫЙ ПЕРИОД) '!I304</f>
        <v>0</v>
      </c>
      <c r="J125" s="648"/>
      <c r="K125" s="206">
        <f>'Приложение 1 (ОТЧЕТНЫЙ ПЕРИОД) '!K304</f>
        <v>0</v>
      </c>
      <c r="L125" s="52">
        <f>'Приложение 1 (ОТЧЕТНЫЙ ПЕРИОД) '!L304</f>
        <v>0</v>
      </c>
      <c r="M125" s="52">
        <f>'Приложение 1 (ОТЧЕТНЫЙ ПЕРИОД) '!M304</f>
        <v>0</v>
      </c>
      <c r="N125" s="57">
        <f>'Приложение 1 (ОТЧЕТНЫЙ ПЕРИОД) '!N304</f>
        <v>0</v>
      </c>
      <c r="O125" s="107"/>
      <c r="P125" s="175"/>
      <c r="Q125" s="108"/>
      <c r="R125" s="676"/>
      <c r="S125" s="125"/>
      <c r="T125" s="125"/>
      <c r="U125" s="125"/>
      <c r="V125" s="125"/>
      <c r="W125" s="121"/>
      <c r="X125" s="122"/>
      <c r="Y125" s="108"/>
      <c r="Z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7"/>
      <c r="AS125" s="107"/>
      <c r="AT125" s="107"/>
      <c r="AU125" s="107"/>
      <c r="AV125" s="107"/>
      <c r="AW125" s="107"/>
      <c r="AX125" s="107"/>
      <c r="AY125" s="107"/>
      <c r="AZ125" s="107"/>
    </row>
    <row r="126" spans="1:52" s="15" customFormat="1" ht="20.25" customHeight="1">
      <c r="A126" s="585"/>
      <c r="B126" s="650"/>
      <c r="C126" s="587"/>
      <c r="D126" s="19" t="s">
        <v>6</v>
      </c>
      <c r="E126" s="52">
        <f>'Приложение 1 (ОТЧЕТНЫЙ ПЕРИОД) '!E305</f>
        <v>0</v>
      </c>
      <c r="F126" s="52">
        <f>'Приложение 1 (ОТЧЕТНЫЙ ПЕРИОД) '!F305</f>
        <v>0</v>
      </c>
      <c r="G126" s="52">
        <f>'Приложение 1 (ОТЧЕТНЫЙ ПЕРИОД) '!G305</f>
        <v>0</v>
      </c>
      <c r="H126" s="52">
        <f>'Приложение 1 (ОТЧЕТНЫЙ ПЕРИОД) '!H305</f>
        <v>0</v>
      </c>
      <c r="I126" s="52">
        <f>'Приложение 1 (ОТЧЕТНЫЙ ПЕРИОД) '!I305</f>
        <v>0</v>
      </c>
      <c r="J126" s="648"/>
      <c r="K126" s="206">
        <f>'Приложение 1 (ОТЧЕТНЫЙ ПЕРИОД) '!K305</f>
        <v>0</v>
      </c>
      <c r="L126" s="52">
        <f>'Приложение 1 (ОТЧЕТНЫЙ ПЕРИОД) '!L305</f>
        <v>0</v>
      </c>
      <c r="M126" s="52">
        <f>'Приложение 1 (ОТЧЕТНЫЙ ПЕРИОД) '!M305</f>
        <v>0</v>
      </c>
      <c r="N126" s="57">
        <f>'Приложение 1 (ОТЧЕТНЫЙ ПЕРИОД) '!N305</f>
        <v>0</v>
      </c>
      <c r="O126" s="107"/>
      <c r="P126" s="175"/>
      <c r="Q126" s="108"/>
      <c r="R126" s="676"/>
      <c r="S126" s="125"/>
      <c r="T126" s="125"/>
      <c r="U126" s="125"/>
      <c r="V126" s="125"/>
      <c r="W126" s="121"/>
      <c r="X126" s="122"/>
      <c r="Y126" s="108"/>
      <c r="Z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7"/>
      <c r="AS126" s="107"/>
      <c r="AT126" s="107"/>
      <c r="AU126" s="107"/>
      <c r="AV126" s="107"/>
      <c r="AW126" s="107"/>
      <c r="AX126" s="107"/>
      <c r="AY126" s="107"/>
      <c r="AZ126" s="107"/>
    </row>
    <row r="127" spans="1:52" s="15" customFormat="1" ht="21" customHeight="1" thickBot="1">
      <c r="A127" s="586"/>
      <c r="B127" s="651"/>
      <c r="C127" s="588"/>
      <c r="D127" s="261" t="s">
        <v>7</v>
      </c>
      <c r="E127" s="276">
        <f>'Приложение 1 (ОТЧЕТНЫЙ ПЕРИОД) '!E306</f>
        <v>0</v>
      </c>
      <c r="F127" s="276">
        <f>'Приложение 1 (ОТЧЕТНЫЙ ПЕРИОД) '!F306</f>
        <v>0</v>
      </c>
      <c r="G127" s="276">
        <f>'Приложение 1 (ОТЧЕТНЫЙ ПЕРИОД) '!G306</f>
        <v>0</v>
      </c>
      <c r="H127" s="276">
        <f>'Приложение 1 (ОТЧЕТНЫЙ ПЕРИОД) '!H306</f>
        <v>0</v>
      </c>
      <c r="I127" s="276">
        <f>'Приложение 1 (ОТЧЕТНЫЙ ПЕРИОД) '!I306</f>
        <v>0</v>
      </c>
      <c r="J127" s="649"/>
      <c r="K127" s="277">
        <f>'Приложение 1 (ОТЧЕТНЫЙ ПЕРИОД) '!K306</f>
        <v>0</v>
      </c>
      <c r="L127" s="276">
        <f>'Приложение 1 (ОТЧЕТНЫЙ ПЕРИОД) '!L306</f>
        <v>0</v>
      </c>
      <c r="M127" s="276">
        <f>'Приложение 1 (ОТЧЕТНЫЙ ПЕРИОД) '!M306</f>
        <v>0</v>
      </c>
      <c r="N127" s="278">
        <f>'Приложение 1 (ОТЧЕТНЫЙ ПЕРИОД) '!N306</f>
        <v>0</v>
      </c>
      <c r="O127" s="107"/>
      <c r="P127" s="175"/>
      <c r="Q127" s="108"/>
      <c r="R127" s="677"/>
      <c r="S127" s="126"/>
      <c r="T127" s="126"/>
      <c r="U127" s="126"/>
      <c r="V127" s="126"/>
      <c r="W127" s="123"/>
      <c r="X127" s="124"/>
      <c r="Y127" s="108"/>
      <c r="Z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7"/>
      <c r="AS127" s="107"/>
      <c r="AT127" s="107"/>
      <c r="AU127" s="107"/>
      <c r="AV127" s="107"/>
      <c r="AW127" s="107"/>
      <c r="AX127" s="107"/>
      <c r="AY127" s="107"/>
      <c r="AZ127" s="107"/>
    </row>
    <row r="128" spans="1:52" s="15" customFormat="1" ht="23.25">
      <c r="A128"/>
      <c r="B128"/>
      <c r="C128" s="61"/>
      <c r="D128" s="62" t="s">
        <v>67</v>
      </c>
      <c r="E128" s="63">
        <f>E125+E126+E127</f>
        <v>0</v>
      </c>
      <c r="F128" s="63">
        <f>F125+F126+F127</f>
        <v>0</v>
      </c>
      <c r="G128" s="63">
        <f>G125+G126+G127</f>
        <v>0</v>
      </c>
      <c r="H128" s="63">
        <f>H125+H126+H127</f>
        <v>0</v>
      </c>
      <c r="I128" s="63">
        <f>I125+I126+I127</f>
        <v>0</v>
      </c>
      <c r="J128" s="63"/>
      <c r="K128" s="203">
        <f>K125+K126+K127</f>
        <v>0</v>
      </c>
      <c r="L128" s="63">
        <f>L125+L126+L127</f>
        <v>0</v>
      </c>
      <c r="M128" s="63">
        <f>M125+M126+M127</f>
        <v>0</v>
      </c>
      <c r="N128" s="63">
        <f>N125+N126+N127</f>
        <v>0</v>
      </c>
      <c r="O128" s="112"/>
      <c r="P128" s="179">
        <f>SUM(E128:O128)</f>
        <v>0</v>
      </c>
      <c r="Q128" s="108"/>
      <c r="R128" s="108"/>
      <c r="S128" s="100"/>
      <c r="T128" s="100"/>
      <c r="U128" s="100"/>
      <c r="V128" s="100"/>
      <c r="W128" s="108"/>
      <c r="X128" s="108"/>
      <c r="Y128" s="108"/>
      <c r="Z128" s="108"/>
      <c r="AA128" s="108"/>
      <c r="AB128" s="100"/>
      <c r="AC128" s="100"/>
      <c r="AD128" s="100"/>
      <c r="AE128" s="100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7"/>
      <c r="AS128" s="107"/>
      <c r="AT128" s="107"/>
      <c r="AU128" s="107"/>
      <c r="AV128" s="107"/>
      <c r="AW128" s="107"/>
      <c r="AX128" s="107"/>
      <c r="AY128" s="107"/>
      <c r="AZ128" s="107"/>
    </row>
    <row r="129" spans="1:52" s="15" customFormat="1" ht="23.25">
      <c r="A129"/>
      <c r="B129"/>
      <c r="C129"/>
      <c r="D129" s="60" t="s">
        <v>67</v>
      </c>
      <c r="E129" s="59">
        <f>E128-E124</f>
        <v>0</v>
      </c>
      <c r="F129" s="59">
        <f>F128-F124</f>
        <v>0</v>
      </c>
      <c r="G129" s="59">
        <f>G128-G124</f>
        <v>0</v>
      </c>
      <c r="H129" s="59">
        <f>H128-H124</f>
        <v>0</v>
      </c>
      <c r="I129" s="59">
        <f>I128-I124</f>
        <v>0</v>
      </c>
      <c r="J129" s="59"/>
      <c r="K129" s="204">
        <f>K128-K124</f>
        <v>0</v>
      </c>
      <c r="L129" s="59">
        <f>L128-L124</f>
        <v>0</v>
      </c>
      <c r="M129" s="59">
        <f>M128-M124</f>
        <v>0</v>
      </c>
      <c r="N129" s="59">
        <f>N128-N124</f>
        <v>0</v>
      </c>
      <c r="O129" s="104"/>
      <c r="P129" s="178">
        <f>SUM(E129:O129)</f>
        <v>0</v>
      </c>
      <c r="Q129" s="108"/>
      <c r="R129" s="108"/>
      <c r="S129" s="100"/>
      <c r="T129" s="100"/>
      <c r="U129" s="100"/>
      <c r="V129" s="100"/>
      <c r="W129" s="108"/>
      <c r="X129" s="108"/>
      <c r="Y129" s="108"/>
      <c r="Z129" s="108"/>
      <c r="AA129" s="108"/>
      <c r="AB129" s="100"/>
      <c r="AC129" s="100"/>
      <c r="AD129" s="100"/>
      <c r="AE129" s="100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7"/>
      <c r="AS129" s="107"/>
      <c r="AT129" s="107"/>
      <c r="AU129" s="107"/>
      <c r="AV129" s="107"/>
      <c r="AW129" s="107"/>
      <c r="AX129" s="107"/>
      <c r="AY129" s="107"/>
      <c r="AZ129" s="107"/>
    </row>
    <row r="130" spans="1:52" s="15" customFormat="1" ht="15">
      <c r="K130" s="191"/>
      <c r="O130" s="107"/>
      <c r="P130" s="175"/>
      <c r="Q130" s="108"/>
      <c r="R130" s="108"/>
      <c r="S130" s="100"/>
      <c r="T130" s="100"/>
      <c r="U130" s="100"/>
      <c r="V130" s="100"/>
      <c r="W130" s="108"/>
      <c r="X130" s="108"/>
      <c r="Y130" s="108"/>
      <c r="Z130" s="108"/>
      <c r="AA130" s="108"/>
      <c r="AB130" s="100"/>
      <c r="AC130" s="100"/>
      <c r="AD130" s="100"/>
      <c r="AE130" s="100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7"/>
      <c r="AS130" s="107"/>
      <c r="AT130" s="107"/>
      <c r="AU130" s="107"/>
      <c r="AV130" s="107"/>
      <c r="AW130" s="107"/>
      <c r="AX130" s="107"/>
      <c r="AY130" s="107"/>
      <c r="AZ130" s="107"/>
    </row>
    <row r="131" spans="1:52" s="15" customFormat="1" ht="18" customHeight="1" thickBot="1">
      <c r="K131" s="191"/>
      <c r="O131" s="107"/>
      <c r="P131" s="175"/>
      <c r="Q131" s="108"/>
      <c r="R131" s="108"/>
      <c r="S131" s="100"/>
      <c r="T131" s="100"/>
      <c r="U131" s="100"/>
      <c r="V131" s="100"/>
      <c r="W131" s="108"/>
      <c r="X131" s="108"/>
      <c r="Y131" s="108"/>
      <c r="Z131" s="108"/>
      <c r="AA131" s="108"/>
      <c r="AB131" s="100"/>
      <c r="AC131" s="100"/>
      <c r="AD131" s="100"/>
      <c r="AE131" s="100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7"/>
      <c r="AS131" s="107"/>
      <c r="AT131" s="107"/>
      <c r="AU131" s="107"/>
      <c r="AV131" s="107"/>
      <c r="AW131" s="107"/>
      <c r="AX131" s="107"/>
      <c r="AY131" s="107"/>
      <c r="AZ131" s="107"/>
    </row>
    <row r="132" spans="1:52" ht="39" customHeight="1" thickBot="1">
      <c r="A132" s="681" t="str">
        <f>'Приложение 1 (ОТЧЕТНЫЙ ПЕРИОД) '!A311:N311</f>
        <v>ИНЫЕ РАСХОДЫ МУНИЦИПАЛЬНЫХ ОБРАЗОВАНИЙ</v>
      </c>
      <c r="B132" s="682"/>
      <c r="C132" s="682"/>
      <c r="D132" s="682"/>
      <c r="E132" s="682"/>
      <c r="F132" s="682"/>
      <c r="G132" s="682"/>
      <c r="H132" s="682"/>
      <c r="I132" s="682"/>
      <c r="J132" s="682"/>
      <c r="K132" s="682"/>
      <c r="L132" s="682"/>
      <c r="M132" s="682"/>
      <c r="N132" s="683"/>
    </row>
    <row r="133" spans="1:52" s="13" customFormat="1" ht="7.5" customHeight="1" thickBo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192"/>
      <c r="L133" s="28"/>
      <c r="M133" s="28"/>
      <c r="N133" s="28"/>
      <c r="O133" s="115"/>
      <c r="P133" s="175"/>
      <c r="Q133" s="116"/>
      <c r="R133" s="116"/>
      <c r="S133" s="103"/>
      <c r="T133" s="103"/>
      <c r="U133" s="103"/>
      <c r="V133" s="103"/>
      <c r="W133" s="116"/>
      <c r="X133" s="116"/>
      <c r="Y133" s="116"/>
      <c r="Z133" s="116"/>
      <c r="AA133" s="116"/>
      <c r="AB133" s="103"/>
      <c r="AC133" s="103"/>
      <c r="AD133" s="103"/>
      <c r="AE133" s="103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5"/>
      <c r="AS133" s="115"/>
      <c r="AT133" s="115"/>
      <c r="AU133" s="115"/>
      <c r="AV133" s="115"/>
      <c r="AW133" s="115"/>
      <c r="AX133" s="115"/>
      <c r="AY133" s="115"/>
      <c r="AZ133" s="115"/>
    </row>
    <row r="134" spans="1:52" s="18" customFormat="1" ht="22.5" customHeight="1">
      <c r="A134" s="527"/>
      <c r="B134" s="661" t="s">
        <v>40</v>
      </c>
      <c r="C134" s="667"/>
      <c r="D134" s="32" t="s">
        <v>5</v>
      </c>
      <c r="E134" s="37">
        <f>'Приложение 1 (ОТЧЕТНЫЙ ПЕРИОД) '!E313</f>
        <v>234.04118699999998</v>
      </c>
      <c r="F134" s="37">
        <f>'Приложение 1 (ОТЧЕТНЫЙ ПЕРИОД) '!F313</f>
        <v>208.85977000000003</v>
      </c>
      <c r="G134" s="37">
        <f>'Приложение 1 (ОТЧЕТНЫЙ ПЕРИОД) '!G313</f>
        <v>0.23</v>
      </c>
      <c r="H134" s="37">
        <f>'Приложение 1 (ОТЧЕТНЫЙ ПЕРИОД) '!H313</f>
        <v>114.76315</v>
      </c>
      <c r="I134" s="37">
        <f>'Приложение 1 (ОТЧЕТНЫЙ ПЕРИОД) '!I313</f>
        <v>93.78</v>
      </c>
      <c r="J134" s="684"/>
      <c r="K134" s="205">
        <f>'Приложение 1 (ОТЧЕТНЫЙ ПЕРИОД) '!K313</f>
        <v>120.227</v>
      </c>
      <c r="L134" s="37">
        <f>'Приложение 1 (ОТЧЕТНЫЙ ПЕРИОД) '!L313</f>
        <v>285.53849100000002</v>
      </c>
      <c r="M134" s="37">
        <f>'Приложение 1 (ОТЧЕТНЫЙ ПЕРИОД) '!M313</f>
        <v>101.23959799999999</v>
      </c>
      <c r="N134" s="38">
        <f>'Приложение 1 (ОТЧЕТНЫЙ ПЕРИОД) '!N313</f>
        <v>949.589426</v>
      </c>
      <c r="O134" s="117"/>
      <c r="P134" s="175"/>
      <c r="Q134" s="118"/>
      <c r="R134" s="678" t="str">
        <f>B134</f>
        <v>Всего субсидий из бюджета на инвестиционные цели вне национальных проектов</v>
      </c>
      <c r="S134" s="667" t="str">
        <f>D134</f>
        <v>Всего</v>
      </c>
      <c r="T134" s="64">
        <f>E134</f>
        <v>234.04118699999998</v>
      </c>
      <c r="U134" s="64">
        <f t="shared" ref="U134:V134" si="36">F134</f>
        <v>208.85977000000003</v>
      </c>
      <c r="V134" s="64">
        <f t="shared" si="36"/>
        <v>0.23</v>
      </c>
      <c r="W134" s="64">
        <f>F134/E134%</f>
        <v>89.240604475314029</v>
      </c>
      <c r="X134" s="129">
        <f>G134/F134%</f>
        <v>0.11012173383126869</v>
      </c>
      <c r="Y134" s="230">
        <f>V134/T134%</f>
        <v>9.8273300929720572E-2</v>
      </c>
      <c r="Z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7"/>
      <c r="AS134" s="117"/>
      <c r="AT134" s="117"/>
      <c r="AU134" s="117"/>
      <c r="AV134" s="117"/>
      <c r="AW134" s="117"/>
      <c r="AX134" s="117"/>
      <c r="AY134" s="117"/>
      <c r="AZ134" s="117"/>
    </row>
    <row r="135" spans="1:52" s="18" customFormat="1" ht="22.5" customHeight="1">
      <c r="A135" s="528"/>
      <c r="B135" s="662"/>
      <c r="C135" s="668"/>
      <c r="D135" s="27" t="s">
        <v>14</v>
      </c>
      <c r="E135" s="44">
        <f>'Приложение 1 (ОТЧЕТНЫЙ ПЕРИОД) '!E314</f>
        <v>58.884999999999998</v>
      </c>
      <c r="F135" s="44">
        <f>'Приложение 1 (ОТЧЕТНЫЙ ПЕРИОД) '!F314</f>
        <v>54.931600000000003</v>
      </c>
      <c r="G135" s="44">
        <f>'Приложение 1 (ОТЧЕТНЫЙ ПЕРИОД) '!G314</f>
        <v>0</v>
      </c>
      <c r="H135" s="44">
        <f>'Приложение 1 (ОТЧЕТНЫЙ ПЕРИОД) '!H314</f>
        <v>0</v>
      </c>
      <c r="I135" s="44">
        <f>'Приложение 1 (ОТЧЕТНЫЙ ПЕРИОД) '!I314</f>
        <v>0</v>
      </c>
      <c r="J135" s="685"/>
      <c r="K135" s="206">
        <f>'Приложение 1 (ОТЧЕТНЫЙ ПЕРИОД) '!K314</f>
        <v>0</v>
      </c>
      <c r="L135" s="44">
        <f>'Приложение 1 (ОТЧЕТНЫЙ ПЕРИОД) '!L314</f>
        <v>0</v>
      </c>
      <c r="M135" s="44">
        <f>'Приложение 1 (ОТЧЕТНЫЙ ПЕРИОД) '!M314</f>
        <v>0</v>
      </c>
      <c r="N135" s="58">
        <f>'Приложение 1 (ОТЧЕТНЫЙ ПЕРИОД) '!N314</f>
        <v>58.884999999999998</v>
      </c>
      <c r="O135" s="117"/>
      <c r="P135" s="175"/>
      <c r="Q135" s="118"/>
      <c r="R135" s="679"/>
      <c r="S135" s="668"/>
      <c r="T135" s="125"/>
      <c r="U135" s="125"/>
      <c r="V135" s="125"/>
      <c r="W135" s="121"/>
      <c r="X135" s="122"/>
      <c r="Y135" s="118"/>
      <c r="Z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7"/>
      <c r="AS135" s="117"/>
      <c r="AT135" s="117"/>
      <c r="AU135" s="117"/>
      <c r="AV135" s="117"/>
      <c r="AW135" s="117"/>
      <c r="AX135" s="117"/>
      <c r="AY135" s="117"/>
      <c r="AZ135" s="117"/>
    </row>
    <row r="136" spans="1:52" s="18" customFormat="1" ht="22.5" customHeight="1">
      <c r="A136" s="528"/>
      <c r="B136" s="662"/>
      <c r="C136" s="668"/>
      <c r="D136" s="27" t="s">
        <v>6</v>
      </c>
      <c r="E136" s="44">
        <f>'Приложение 1 (ОТЧЕТНЫЙ ПЕРИОД) '!E315</f>
        <v>170.08147</v>
      </c>
      <c r="F136" s="44">
        <f>'Приложение 1 (ОТЧЕТНЫЙ ПЕРИОД) '!F315</f>
        <v>151.05040000000002</v>
      </c>
      <c r="G136" s="44">
        <f>'Приложение 1 (ОТЧЕТНЫЙ ПЕРИОД) '!G315</f>
        <v>0.23</v>
      </c>
      <c r="H136" s="44">
        <f>'Приложение 1 (ОТЧЕТНЫЙ ПЕРИОД) '!H315</f>
        <v>110.181</v>
      </c>
      <c r="I136" s="44">
        <f>'Приложение 1 (ОТЧЕТНЫЙ ПЕРИОД) '!I315</f>
        <v>89.12</v>
      </c>
      <c r="J136" s="685"/>
      <c r="K136" s="206">
        <f>'Приложение 1 (ОТЧЕТНЫЙ ПЕРИОД) '!K315</f>
        <v>63.213999999999999</v>
      </c>
      <c r="L136" s="44">
        <f>'Приложение 1 (ОТЧЕТНЫЙ ПЕРИОД) '!L315</f>
        <v>162.162272</v>
      </c>
      <c r="M136" s="44">
        <f>'Приложение 1 (ОТЧЕТНЫЙ ПЕРИОД) '!M315</f>
        <v>97.901789999999991</v>
      </c>
      <c r="N136" s="58">
        <f>'Приложение 1 (ОТЧЕТНЫЙ ПЕРИОД) '!N315</f>
        <v>692.66053199999999</v>
      </c>
      <c r="O136" s="117"/>
      <c r="P136" s="175"/>
      <c r="Q136" s="118"/>
      <c r="R136" s="679"/>
      <c r="S136" s="668"/>
      <c r="T136" s="125"/>
      <c r="U136" s="125"/>
      <c r="V136" s="125"/>
      <c r="W136" s="121"/>
      <c r="X136" s="122"/>
      <c r="Y136" s="118"/>
      <c r="Z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7"/>
      <c r="AS136" s="117"/>
      <c r="AT136" s="117"/>
      <c r="AU136" s="117"/>
      <c r="AV136" s="117"/>
      <c r="AW136" s="117"/>
      <c r="AX136" s="117"/>
      <c r="AY136" s="117"/>
      <c r="AZ136" s="117"/>
    </row>
    <row r="137" spans="1:52" s="18" customFormat="1" ht="22.5" customHeight="1" thickBot="1">
      <c r="A137" s="529"/>
      <c r="B137" s="663"/>
      <c r="C137" s="669"/>
      <c r="D137" s="264" t="s">
        <v>7</v>
      </c>
      <c r="E137" s="265">
        <f>'Приложение 1 (ОТЧЕТНЫЙ ПЕРИОД) '!E316</f>
        <v>5.0747169999999997</v>
      </c>
      <c r="F137" s="265">
        <f>'Приложение 1 (ОТЧЕТНЫЙ ПЕРИОД) '!F316</f>
        <v>2.8777700000000004</v>
      </c>
      <c r="G137" s="265">
        <f>'Приложение 1 (ОТЧЕТНЫЙ ПЕРИОД) '!G316</f>
        <v>0</v>
      </c>
      <c r="H137" s="265">
        <f>'Приложение 1 (ОТЧЕТНЫЙ ПЕРИОД) '!H316</f>
        <v>4.5821499999999995</v>
      </c>
      <c r="I137" s="265">
        <f>'Приложение 1 (ОТЧЕТНЫЙ ПЕРИОД) '!I316</f>
        <v>4.66</v>
      </c>
      <c r="J137" s="686"/>
      <c r="K137" s="277">
        <f>'Приложение 1 (ОТЧЕТНЫЙ ПЕРИОД) '!K316</f>
        <v>57.013000000000005</v>
      </c>
      <c r="L137" s="265">
        <f>'Приложение 1 (ОТЧЕТНЫЙ ПЕРИОД) '!L316</f>
        <v>123.37621899999999</v>
      </c>
      <c r="M137" s="265">
        <f>'Приложение 1 (ОТЧЕТНЫЙ ПЕРИОД) '!M316</f>
        <v>3.3378079999999999</v>
      </c>
      <c r="N137" s="267">
        <f>'Приложение 1 (ОТЧЕТНЫЙ ПЕРИОД) '!N316</f>
        <v>198.04389399999999</v>
      </c>
      <c r="O137" s="117"/>
      <c r="P137" s="175"/>
      <c r="Q137" s="118"/>
      <c r="R137" s="680"/>
      <c r="S137" s="669"/>
      <c r="T137" s="126"/>
      <c r="U137" s="126"/>
      <c r="V137" s="126"/>
      <c r="W137" s="123"/>
      <c r="X137" s="124"/>
      <c r="Y137" s="118"/>
      <c r="Z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7"/>
      <c r="AS137" s="117"/>
      <c r="AT137" s="117"/>
      <c r="AU137" s="117"/>
      <c r="AV137" s="117"/>
      <c r="AW137" s="117"/>
      <c r="AX137" s="117"/>
      <c r="AY137" s="117"/>
      <c r="AZ137" s="117"/>
    </row>
    <row r="138" spans="1:52" ht="23.25">
      <c r="C138" s="61"/>
      <c r="D138" s="62" t="s">
        <v>67</v>
      </c>
      <c r="E138" s="63">
        <f>E135+E136+E137</f>
        <v>234.04118699999998</v>
      </c>
      <c r="F138" s="63">
        <f>F135+F136+F137</f>
        <v>208.85977000000003</v>
      </c>
      <c r="G138" s="63">
        <f>G135+G136+G137</f>
        <v>0.23</v>
      </c>
      <c r="H138" s="63">
        <f>H135+H136+H137</f>
        <v>114.76315</v>
      </c>
      <c r="I138" s="63">
        <f>I135+I136+I137</f>
        <v>93.78</v>
      </c>
      <c r="J138" s="63"/>
      <c r="K138" s="203">
        <f>K135+K136+K137</f>
        <v>120.227</v>
      </c>
      <c r="L138" s="63">
        <f>L135+L136+L137</f>
        <v>285.53849100000002</v>
      </c>
      <c r="M138" s="63">
        <f>M135+M136+M137</f>
        <v>101.23959799999999</v>
      </c>
      <c r="N138" s="63">
        <f>N135+N136+N137</f>
        <v>949.589426</v>
      </c>
      <c r="O138" s="112"/>
      <c r="P138" s="179">
        <f>SUM(E138:O138)</f>
        <v>2108.2686219999996</v>
      </c>
    </row>
    <row r="139" spans="1:52" ht="23.25">
      <c r="D139" s="60" t="s">
        <v>67</v>
      </c>
      <c r="E139" s="59">
        <f>E138-E134</f>
        <v>0</v>
      </c>
      <c r="F139" s="59">
        <f>F138-F134</f>
        <v>0</v>
      </c>
      <c r="G139" s="59">
        <f>G138-G134</f>
        <v>0</v>
      </c>
      <c r="H139" s="59">
        <f>H138-H134</f>
        <v>0</v>
      </c>
      <c r="I139" s="59">
        <f>I138-I134</f>
        <v>0</v>
      </c>
      <c r="J139" s="59"/>
      <c r="K139" s="204">
        <f>K138-K134</f>
        <v>0</v>
      </c>
      <c r="L139" s="59">
        <f>L138-L134</f>
        <v>0</v>
      </c>
      <c r="M139" s="59">
        <f>M138-M134</f>
        <v>0</v>
      </c>
      <c r="N139" s="59">
        <f>N138-N134</f>
        <v>0</v>
      </c>
      <c r="P139" s="178">
        <f>SUM(E139:O139)</f>
        <v>0</v>
      </c>
    </row>
    <row r="140" spans="1:52">
      <c r="R140" s="183"/>
      <c r="S140" s="184"/>
      <c r="T140" s="184"/>
      <c r="U140" s="184"/>
      <c r="V140" s="184"/>
      <c r="W140" s="183"/>
      <c r="X140" s="183"/>
    </row>
    <row r="141" spans="1:52" ht="30.75">
      <c r="R141" s="185" t="s">
        <v>74</v>
      </c>
      <c r="S141" s="184"/>
      <c r="T141" s="184"/>
      <c r="U141" s="184"/>
      <c r="V141" s="184"/>
      <c r="W141" s="183"/>
      <c r="X141" s="183"/>
    </row>
    <row r="143" spans="1:52" ht="30">
      <c r="Y143" s="280" t="s">
        <v>73</v>
      </c>
    </row>
    <row r="144" spans="1:52" ht="57" customHeight="1" thickBot="1">
      <c r="R144" s="145" t="str">
        <f>R3</f>
        <v>Текущее исполнение показателей, %, 2022 год</v>
      </c>
      <c r="W144" s="106"/>
      <c r="X144" s="106"/>
      <c r="Y144" s="234" t="s">
        <v>76</v>
      </c>
    </row>
    <row r="145" spans="18:27" ht="219" customHeight="1" thickBot="1">
      <c r="R145" s="119" t="str">
        <f>R4</f>
        <v>городской округ (муниципальный р-н)</v>
      </c>
      <c r="S145" s="120" t="str">
        <f>S4</f>
        <v>Вид бюджета</v>
      </c>
      <c r="T145" s="120" t="str">
        <f t="shared" ref="T145:Y145" si="37">T4</f>
        <v>2022 г. 
(план в соответствии с бюджетом)</v>
      </c>
      <c r="U145" s="120" t="str">
        <f t="shared" si="37"/>
        <v>сумма подписанного контракта по мероприятию</v>
      </c>
      <c r="V145" s="160" t="str">
        <f t="shared" si="37"/>
        <v>профинанси-ровано (кассовый расход) /исполнение 
на 01.04.2022</v>
      </c>
      <c r="W145" s="120" t="str">
        <f t="shared" si="37"/>
        <v>%,  подписанного контракта по мероприятию от запланированного, (законтрактовано)</v>
      </c>
      <c r="X145" s="120" t="str">
        <f t="shared" si="37"/>
        <v xml:space="preserve">%, профинансировано (кассовый расход) /исполнение (от закантрактованного) </v>
      </c>
      <c r="Y145" s="235" t="str">
        <f t="shared" si="37"/>
        <v>%,  профинансировано (кассовый расход)/исполнение от ПЛАНА</v>
      </c>
    </row>
    <row r="146" spans="18:27" ht="33">
      <c r="R146" s="693" t="str">
        <f>R5</f>
        <v xml:space="preserve">ВСЕГО </v>
      </c>
      <c r="S146" s="239" t="str">
        <f>S5</f>
        <v>Всего</v>
      </c>
      <c r="T146" s="240">
        <f t="shared" ref="T146:Y146" si="38">T5</f>
        <v>258.81759799999998</v>
      </c>
      <c r="U146" s="240">
        <f t="shared" si="38"/>
        <v>233.62607</v>
      </c>
      <c r="V146" s="240">
        <f t="shared" si="38"/>
        <v>0.23</v>
      </c>
      <c r="W146" s="240">
        <f t="shared" si="38"/>
        <v>90.266686579789678</v>
      </c>
      <c r="X146" s="240">
        <f t="shared" si="38"/>
        <v>9.8447917220882072E-2</v>
      </c>
      <c r="Y146" s="253">
        <f t="shared" si="38"/>
        <v>8.886567288210441E-2</v>
      </c>
      <c r="Z146" s="250" t="s">
        <v>84</v>
      </c>
    </row>
    <row r="147" spans="18:27" ht="30.75">
      <c r="R147" s="694"/>
      <c r="S147" s="241"/>
      <c r="T147" s="242"/>
      <c r="U147" s="242"/>
      <c r="V147" s="242"/>
      <c r="W147" s="243"/>
      <c r="X147" s="244"/>
      <c r="Y147" s="254"/>
    </row>
    <row r="148" spans="18:27" ht="30.75">
      <c r="R148" s="694"/>
      <c r="S148" s="241"/>
      <c r="T148" s="242"/>
      <c r="U148" s="242"/>
      <c r="V148" s="242"/>
      <c r="W148" s="243"/>
      <c r="X148" s="244"/>
      <c r="Y148" s="254"/>
    </row>
    <row r="149" spans="18:27" ht="31.5" thickBot="1">
      <c r="R149" s="695"/>
      <c r="S149" s="245"/>
      <c r="T149" s="246"/>
      <c r="U149" s="246"/>
      <c r="V149" s="246"/>
      <c r="W149" s="247"/>
      <c r="X149" s="248"/>
      <c r="Y149" s="254"/>
    </row>
    <row r="150" spans="18:27" ht="65.25" customHeight="1">
      <c r="R150" s="700" t="str">
        <f>R18</f>
        <v xml:space="preserve">Всего по мероприятиям национальных проектов  </v>
      </c>
      <c r="S150" s="207" t="str">
        <f>S18</f>
        <v>Всего</v>
      </c>
      <c r="T150" s="214">
        <f t="shared" ref="T150:X150" si="39">T18</f>
        <v>24.776411000000003</v>
      </c>
      <c r="U150" s="214">
        <f t="shared" si="39"/>
        <v>24.766299999999998</v>
      </c>
      <c r="V150" s="214">
        <f t="shared" si="39"/>
        <v>0</v>
      </c>
      <c r="W150" s="214">
        <f t="shared" si="39"/>
        <v>99.959191022460814</v>
      </c>
      <c r="X150" s="214">
        <f t="shared" si="39"/>
        <v>0</v>
      </c>
      <c r="Y150" s="255">
        <f t="shared" ref="Y150" si="40">Y18</f>
        <v>0</v>
      </c>
      <c r="Z150" s="252" t="s">
        <v>88</v>
      </c>
      <c r="AA150" s="251"/>
    </row>
    <row r="151" spans="18:27" ht="30">
      <c r="R151" s="701"/>
      <c r="S151" s="125"/>
      <c r="T151" s="208"/>
      <c r="U151" s="237"/>
      <c r="V151" s="237"/>
      <c r="W151" s="238"/>
      <c r="X151" s="236"/>
      <c r="Y151" s="256" t="s">
        <v>76</v>
      </c>
    </row>
    <row r="152" spans="18:27" ht="30.75">
      <c r="R152" s="701"/>
      <c r="S152" s="125"/>
      <c r="T152" s="208"/>
      <c r="U152" s="208"/>
      <c r="V152" s="208"/>
      <c r="W152" s="209"/>
      <c r="X152" s="210"/>
      <c r="Y152" s="249"/>
    </row>
    <row r="153" spans="18:27" ht="31.5" thickBot="1">
      <c r="R153" s="702"/>
      <c r="S153" s="126"/>
      <c r="T153" s="211"/>
      <c r="U153" s="211"/>
      <c r="V153" s="211"/>
      <c r="W153" s="212"/>
      <c r="X153" s="213"/>
      <c r="Y153" s="249"/>
    </row>
    <row r="154" spans="18:27" ht="30">
      <c r="R154" s="687" t="str">
        <f t="shared" ref="R154:X154" si="41">R36</f>
        <v>ДЕМОГРАФИЯ</v>
      </c>
      <c r="S154" s="127" t="str">
        <f t="shared" si="41"/>
        <v>Всего</v>
      </c>
      <c r="T154" s="215">
        <f t="shared" si="41"/>
        <v>0</v>
      </c>
      <c r="U154" s="215">
        <f t="shared" si="41"/>
        <v>0</v>
      </c>
      <c r="V154" s="215">
        <f t="shared" si="41"/>
        <v>0</v>
      </c>
      <c r="W154" s="215" t="e">
        <f t="shared" si="41"/>
        <v>#DIV/0!</v>
      </c>
      <c r="X154" s="215" t="e">
        <f t="shared" si="41"/>
        <v>#DIV/0!</v>
      </c>
      <c r="Y154" s="257" t="e">
        <f t="shared" ref="Y154" si="42">Y36</f>
        <v>#DIV/0!</v>
      </c>
    </row>
    <row r="155" spans="18:27" ht="30">
      <c r="R155" s="688"/>
      <c r="S155" s="125"/>
      <c r="T155" s="208"/>
      <c r="U155" s="208"/>
      <c r="V155" s="208"/>
      <c r="W155" s="209"/>
      <c r="X155" s="210"/>
      <c r="Y155" s="258"/>
    </row>
    <row r="156" spans="18:27" ht="30">
      <c r="R156" s="688"/>
      <c r="S156" s="125"/>
      <c r="T156" s="208"/>
      <c r="U156" s="208"/>
      <c r="V156" s="208"/>
      <c r="W156" s="209"/>
      <c r="X156" s="210"/>
      <c r="Y156" s="258"/>
    </row>
    <row r="157" spans="18:27" ht="30.75" thickBot="1">
      <c r="R157" s="689"/>
      <c r="S157" s="126"/>
      <c r="T157" s="211"/>
      <c r="U157" s="211"/>
      <c r="V157" s="211"/>
      <c r="W157" s="212"/>
      <c r="X157" s="213"/>
      <c r="Y157" s="259"/>
    </row>
    <row r="158" spans="18:27" ht="30">
      <c r="R158" s="687" t="str">
        <f t="shared" ref="R158:X158" si="43">R43</f>
        <v>ЗДРАВООХРАНЕНИЕ</v>
      </c>
      <c r="S158" s="127" t="str">
        <f t="shared" si="43"/>
        <v>Всего</v>
      </c>
      <c r="T158" s="215">
        <f t="shared" si="43"/>
        <v>0.01</v>
      </c>
      <c r="U158" s="215">
        <f t="shared" si="43"/>
        <v>0</v>
      </c>
      <c r="V158" s="215">
        <f t="shared" si="43"/>
        <v>0</v>
      </c>
      <c r="W158" s="215">
        <f t="shared" si="43"/>
        <v>0</v>
      </c>
      <c r="X158" s="215" t="e">
        <f t="shared" si="43"/>
        <v>#DIV/0!</v>
      </c>
      <c r="Y158" s="257">
        <f t="shared" ref="Y158" si="44">Y43</f>
        <v>0</v>
      </c>
    </row>
    <row r="159" spans="18:27" ht="30">
      <c r="R159" s="688"/>
      <c r="S159" s="125"/>
      <c r="T159" s="208"/>
      <c r="U159" s="208"/>
      <c r="V159" s="208"/>
      <c r="W159" s="209"/>
      <c r="X159" s="210"/>
      <c r="Y159" s="258"/>
    </row>
    <row r="160" spans="18:27" ht="30">
      <c r="R160" s="688"/>
      <c r="S160" s="125"/>
      <c r="T160" s="208"/>
      <c r="U160" s="208"/>
      <c r="V160" s="208"/>
      <c r="W160" s="209"/>
      <c r="X160" s="210"/>
      <c r="Y160" s="258"/>
    </row>
    <row r="161" spans="18:25" ht="30.75" thickBot="1">
      <c r="R161" s="689"/>
      <c r="S161" s="126"/>
      <c r="T161" s="211"/>
      <c r="U161" s="211"/>
      <c r="V161" s="211"/>
      <c r="W161" s="212"/>
      <c r="X161" s="213"/>
      <c r="Y161" s="259"/>
    </row>
    <row r="162" spans="18:25" ht="30">
      <c r="R162" s="687" t="str">
        <f t="shared" ref="R162:X162" si="45">R61</f>
        <v>ОБРАЗОВАНИЕ</v>
      </c>
      <c r="S162" s="127" t="str">
        <f t="shared" si="45"/>
        <v>Всего</v>
      </c>
      <c r="T162" s="215" t="e">
        <f t="shared" si="45"/>
        <v>#REF!</v>
      </c>
      <c r="U162" s="215" t="e">
        <f t="shared" si="45"/>
        <v>#REF!</v>
      </c>
      <c r="V162" s="215" t="e">
        <f t="shared" si="45"/>
        <v>#REF!</v>
      </c>
      <c r="W162" s="215" t="e">
        <f t="shared" si="45"/>
        <v>#REF!</v>
      </c>
      <c r="X162" s="215" t="e">
        <f t="shared" si="45"/>
        <v>#REF!</v>
      </c>
      <c r="Y162" s="257" t="e">
        <f t="shared" ref="Y162" si="46">Y61</f>
        <v>#REF!</v>
      </c>
    </row>
    <row r="163" spans="18:25" ht="30">
      <c r="R163" s="688"/>
      <c r="S163" s="125"/>
      <c r="T163" s="208"/>
      <c r="U163" s="208"/>
      <c r="V163" s="208"/>
      <c r="W163" s="209"/>
      <c r="X163" s="210"/>
      <c r="Y163" s="258"/>
    </row>
    <row r="164" spans="18:25" ht="30">
      <c r="R164" s="688"/>
      <c r="S164" s="125"/>
      <c r="T164" s="208"/>
      <c r="U164" s="208"/>
      <c r="V164" s="208"/>
      <c r="W164" s="209"/>
      <c r="X164" s="210"/>
      <c r="Y164" s="258"/>
    </row>
    <row r="165" spans="18:25" ht="30.75" thickBot="1">
      <c r="R165" s="689"/>
      <c r="S165" s="126"/>
      <c r="T165" s="211"/>
      <c r="U165" s="211"/>
      <c r="V165" s="211"/>
      <c r="W165" s="212"/>
      <c r="X165" s="213"/>
      <c r="Y165" s="259"/>
    </row>
    <row r="166" spans="18:25" ht="30">
      <c r="R166" s="687" t="str">
        <f t="shared" ref="R166:X166" si="47">R68</f>
        <v>ЖИЛЬЕ И ГОРОДСКАЯ СРЕДА</v>
      </c>
      <c r="S166" s="127" t="str">
        <f t="shared" si="47"/>
        <v>Всего</v>
      </c>
      <c r="T166" s="215">
        <f t="shared" si="47"/>
        <v>24.766411000000005</v>
      </c>
      <c r="U166" s="215">
        <f t="shared" si="47"/>
        <v>24.766299999999998</v>
      </c>
      <c r="V166" s="215">
        <f t="shared" si="47"/>
        <v>0</v>
      </c>
      <c r="W166" s="215">
        <f t="shared" si="47"/>
        <v>99.999551812331603</v>
      </c>
      <c r="X166" s="215">
        <f t="shared" si="47"/>
        <v>0</v>
      </c>
      <c r="Y166" s="257">
        <f t="shared" ref="Y166" si="48">Y68</f>
        <v>0</v>
      </c>
    </row>
    <row r="167" spans="18:25" ht="30">
      <c r="R167" s="688"/>
      <c r="S167" s="125"/>
      <c r="T167" s="208"/>
      <c r="U167" s="208"/>
      <c r="V167" s="208"/>
      <c r="W167" s="209"/>
      <c r="X167" s="210"/>
      <c r="Y167" s="258"/>
    </row>
    <row r="168" spans="18:25" ht="30">
      <c r="R168" s="688"/>
      <c r="S168" s="125"/>
      <c r="T168" s="208"/>
      <c r="U168" s="208"/>
      <c r="V168" s="208"/>
      <c r="W168" s="209"/>
      <c r="X168" s="210"/>
      <c r="Y168" s="258"/>
    </row>
    <row r="169" spans="18:25" ht="30.75" thickBot="1">
      <c r="R169" s="689"/>
      <c r="S169" s="126"/>
      <c r="T169" s="211"/>
      <c r="U169" s="211"/>
      <c r="V169" s="211"/>
      <c r="W169" s="212"/>
      <c r="X169" s="213"/>
      <c r="Y169" s="259"/>
    </row>
    <row r="170" spans="18:25" ht="30">
      <c r="R170" s="687" t="str">
        <f t="shared" ref="R170:X170" si="49">R75</f>
        <v>ЭКОЛОГИЯ</v>
      </c>
      <c r="S170" s="127" t="str">
        <f t="shared" si="49"/>
        <v>Всего</v>
      </c>
      <c r="T170" s="215">
        <f t="shared" si="49"/>
        <v>0</v>
      </c>
      <c r="U170" s="215">
        <f t="shared" si="49"/>
        <v>0</v>
      </c>
      <c r="V170" s="215">
        <f t="shared" si="49"/>
        <v>0</v>
      </c>
      <c r="W170" s="215" t="e">
        <f t="shared" si="49"/>
        <v>#DIV/0!</v>
      </c>
      <c r="X170" s="215" t="e">
        <f t="shared" si="49"/>
        <v>#DIV/0!</v>
      </c>
      <c r="Y170" s="257" t="e">
        <f t="shared" ref="Y170" si="50">Y75</f>
        <v>#DIV/0!</v>
      </c>
    </row>
    <row r="171" spans="18:25" ht="30">
      <c r="R171" s="688"/>
      <c r="S171" s="125"/>
      <c r="T171" s="208"/>
      <c r="U171" s="208"/>
      <c r="V171" s="208"/>
      <c r="W171" s="209"/>
      <c r="X171" s="210"/>
      <c r="Y171" s="258"/>
    </row>
    <row r="172" spans="18:25" ht="30">
      <c r="R172" s="688"/>
      <c r="S172" s="125"/>
      <c r="T172" s="208"/>
      <c r="U172" s="208"/>
      <c r="V172" s="208"/>
      <c r="W172" s="209"/>
      <c r="X172" s="210"/>
      <c r="Y172" s="258"/>
    </row>
    <row r="173" spans="18:25" ht="30.75" thickBot="1">
      <c r="R173" s="689"/>
      <c r="S173" s="126"/>
      <c r="T173" s="211"/>
      <c r="U173" s="211"/>
      <c r="V173" s="211"/>
      <c r="W173" s="212"/>
      <c r="X173" s="213"/>
      <c r="Y173" s="259"/>
    </row>
    <row r="174" spans="18:25" ht="30">
      <c r="R174" s="687" t="str">
        <f t="shared" ref="R174:X174" si="51">R82</f>
        <v>БЕЗОПАСНЫЕ И КАЧЕСТВЕННЫЕ АВТОМОБИЛЬНЫЕ ДОРОГИ</v>
      </c>
      <c r="S174" s="127" t="str">
        <f t="shared" si="51"/>
        <v>Всего</v>
      </c>
      <c r="T174" s="215">
        <f t="shared" si="51"/>
        <v>0</v>
      </c>
      <c r="U174" s="215">
        <f t="shared" si="51"/>
        <v>0</v>
      </c>
      <c r="V174" s="215">
        <f t="shared" si="51"/>
        <v>0</v>
      </c>
      <c r="W174" s="215" t="e">
        <f t="shared" si="51"/>
        <v>#DIV/0!</v>
      </c>
      <c r="X174" s="215" t="e">
        <f t="shared" si="51"/>
        <v>#DIV/0!</v>
      </c>
      <c r="Y174" s="257" t="e">
        <f t="shared" ref="Y174" si="52">Y82</f>
        <v>#DIV/0!</v>
      </c>
    </row>
    <row r="175" spans="18:25" ht="30">
      <c r="R175" s="688"/>
      <c r="S175" s="125"/>
      <c r="T175" s="208"/>
      <c r="U175" s="208"/>
      <c r="V175" s="208"/>
      <c r="W175" s="209"/>
      <c r="X175" s="210"/>
      <c r="Y175" s="258"/>
    </row>
    <row r="176" spans="18:25" ht="42.75" customHeight="1">
      <c r="R176" s="688"/>
      <c r="S176" s="125"/>
      <c r="T176" s="208"/>
      <c r="U176" s="208"/>
      <c r="V176" s="208"/>
      <c r="W176" s="209"/>
      <c r="X176" s="210"/>
      <c r="Y176" s="258"/>
    </row>
    <row r="177" spans="18:25" ht="30.75" thickBot="1">
      <c r="R177" s="689"/>
      <c r="S177" s="126"/>
      <c r="T177" s="211"/>
      <c r="U177" s="211"/>
      <c r="V177" s="211"/>
      <c r="W177" s="212"/>
      <c r="X177" s="213"/>
      <c r="Y177" s="259"/>
    </row>
    <row r="178" spans="18:25" ht="30">
      <c r="R178" s="687" t="str">
        <f t="shared" ref="R178:X178" si="53">R89</f>
        <v>ПРОИЗВОДИТЕЛЬНОСТЬ ТРУДА</v>
      </c>
      <c r="S178" s="127" t="str">
        <f t="shared" si="53"/>
        <v>Всего</v>
      </c>
      <c r="T178" s="215">
        <f t="shared" si="53"/>
        <v>0</v>
      </c>
      <c r="U178" s="215">
        <f t="shared" si="53"/>
        <v>0</v>
      </c>
      <c r="V178" s="215">
        <f t="shared" si="53"/>
        <v>0</v>
      </c>
      <c r="W178" s="215" t="e">
        <f t="shared" si="53"/>
        <v>#DIV/0!</v>
      </c>
      <c r="X178" s="215" t="e">
        <f t="shared" si="53"/>
        <v>#DIV/0!</v>
      </c>
      <c r="Y178" s="257" t="e">
        <f t="shared" ref="Y178" si="54">Y89</f>
        <v>#DIV/0!</v>
      </c>
    </row>
    <row r="179" spans="18:25" ht="30">
      <c r="R179" s="688"/>
      <c r="S179" s="125"/>
      <c r="T179" s="208"/>
      <c r="U179" s="208"/>
      <c r="V179" s="208"/>
      <c r="W179" s="209"/>
      <c r="X179" s="210"/>
      <c r="Y179" s="258"/>
    </row>
    <row r="180" spans="18:25" ht="30">
      <c r="R180" s="688"/>
      <c r="S180" s="125"/>
      <c r="T180" s="208"/>
      <c r="U180" s="208"/>
      <c r="V180" s="208"/>
      <c r="W180" s="209"/>
      <c r="X180" s="210"/>
      <c r="Y180" s="258"/>
    </row>
    <row r="181" spans="18:25" ht="30.75" thickBot="1">
      <c r="R181" s="689"/>
      <c r="S181" s="126"/>
      <c r="T181" s="211"/>
      <c r="U181" s="211"/>
      <c r="V181" s="211"/>
      <c r="W181" s="212"/>
      <c r="X181" s="213"/>
      <c r="Y181" s="259"/>
    </row>
    <row r="182" spans="18:25" ht="30">
      <c r="R182" s="687" t="str">
        <f t="shared" ref="R182:X182" si="55">R96</f>
        <v>НАУКА</v>
      </c>
      <c r="S182" s="127" t="str">
        <f t="shared" si="55"/>
        <v>Всего</v>
      </c>
      <c r="T182" s="215">
        <f t="shared" si="55"/>
        <v>0</v>
      </c>
      <c r="U182" s="215">
        <f t="shared" si="55"/>
        <v>0</v>
      </c>
      <c r="V182" s="215">
        <f t="shared" si="55"/>
        <v>0</v>
      </c>
      <c r="W182" s="215" t="e">
        <f t="shared" si="55"/>
        <v>#DIV/0!</v>
      </c>
      <c r="X182" s="215" t="e">
        <f t="shared" si="55"/>
        <v>#DIV/0!</v>
      </c>
      <c r="Y182" s="257" t="e">
        <f t="shared" ref="Y182" si="56">Y96</f>
        <v>#DIV/0!</v>
      </c>
    </row>
    <row r="183" spans="18:25" ht="30">
      <c r="R183" s="688"/>
      <c r="S183" s="125"/>
      <c r="T183" s="208"/>
      <c r="U183" s="208"/>
      <c r="V183" s="208"/>
      <c r="W183" s="209"/>
      <c r="X183" s="210"/>
      <c r="Y183" s="258"/>
    </row>
    <row r="184" spans="18:25" ht="30">
      <c r="R184" s="688"/>
      <c r="S184" s="125"/>
      <c r="T184" s="208"/>
      <c r="U184" s="208"/>
      <c r="V184" s="208"/>
      <c r="W184" s="209"/>
      <c r="X184" s="210"/>
      <c r="Y184" s="258"/>
    </row>
    <row r="185" spans="18:25" ht="30.75" thickBot="1">
      <c r="R185" s="689"/>
      <c r="S185" s="126"/>
      <c r="T185" s="211"/>
      <c r="U185" s="211"/>
      <c r="V185" s="211"/>
      <c r="W185" s="212"/>
      <c r="X185" s="213"/>
      <c r="Y185" s="259"/>
    </row>
    <row r="186" spans="18:25" ht="30">
      <c r="R186" s="687" t="str">
        <f t="shared" ref="R186:X186" si="57">R103</f>
        <v>ЦИФРОВАЯ ЭКОНОМИКА</v>
      </c>
      <c r="S186" s="127" t="str">
        <f t="shared" si="57"/>
        <v>Всего</v>
      </c>
      <c r="T186" s="215">
        <f t="shared" si="57"/>
        <v>0</v>
      </c>
      <c r="U186" s="215">
        <f t="shared" si="57"/>
        <v>0</v>
      </c>
      <c r="V186" s="215">
        <f t="shared" si="57"/>
        <v>0</v>
      </c>
      <c r="W186" s="215" t="e">
        <f t="shared" si="57"/>
        <v>#DIV/0!</v>
      </c>
      <c r="X186" s="215" t="e">
        <f t="shared" si="57"/>
        <v>#DIV/0!</v>
      </c>
      <c r="Y186" s="257" t="e">
        <f t="shared" ref="Y186" si="58">Y103</f>
        <v>#DIV/0!</v>
      </c>
    </row>
    <row r="187" spans="18:25" ht="30">
      <c r="R187" s="688"/>
      <c r="S187" s="125"/>
      <c r="T187" s="208"/>
      <c r="U187" s="208"/>
      <c r="V187" s="208"/>
      <c r="W187" s="209"/>
      <c r="X187" s="210"/>
      <c r="Y187" s="258"/>
    </row>
    <row r="188" spans="18:25" ht="30">
      <c r="R188" s="688"/>
      <c r="S188" s="125"/>
      <c r="T188" s="208"/>
      <c r="U188" s="208"/>
      <c r="V188" s="208"/>
      <c r="W188" s="209"/>
      <c r="X188" s="210"/>
      <c r="Y188" s="258"/>
    </row>
    <row r="189" spans="18:25" ht="30.75" thickBot="1">
      <c r="R189" s="689"/>
      <c r="S189" s="126"/>
      <c r="T189" s="211"/>
      <c r="U189" s="211"/>
      <c r="V189" s="211"/>
      <c r="W189" s="212"/>
      <c r="X189" s="213"/>
      <c r="Y189" s="259"/>
    </row>
    <row r="190" spans="18:25" ht="30">
      <c r="R190" s="687" t="str">
        <f t="shared" ref="R190:X190" si="59">R110</f>
        <v>КУЛЬТУРА</v>
      </c>
      <c r="S190" s="127" t="str">
        <f t="shared" si="59"/>
        <v>Всего</v>
      </c>
      <c r="T190" s="215">
        <f t="shared" si="59"/>
        <v>0</v>
      </c>
      <c r="U190" s="215">
        <f t="shared" si="59"/>
        <v>0</v>
      </c>
      <c r="V190" s="215">
        <f t="shared" si="59"/>
        <v>0</v>
      </c>
      <c r="W190" s="215" t="e">
        <f t="shared" si="59"/>
        <v>#DIV/0!</v>
      </c>
      <c r="X190" s="215" t="e">
        <f t="shared" si="59"/>
        <v>#DIV/0!</v>
      </c>
      <c r="Y190" s="257" t="e">
        <f t="shared" ref="Y190" si="60">Y110</f>
        <v>#DIV/0!</v>
      </c>
    </row>
    <row r="191" spans="18:25" ht="30">
      <c r="R191" s="688"/>
      <c r="S191" s="125"/>
      <c r="T191" s="208"/>
      <c r="U191" s="208"/>
      <c r="V191" s="208"/>
      <c r="W191" s="209"/>
      <c r="X191" s="210"/>
      <c r="Y191" s="258"/>
    </row>
    <row r="192" spans="18:25" ht="30">
      <c r="R192" s="688"/>
      <c r="S192" s="125"/>
      <c r="T192" s="208"/>
      <c r="U192" s="208"/>
      <c r="V192" s="208"/>
      <c r="W192" s="209"/>
      <c r="X192" s="210"/>
      <c r="Y192" s="258"/>
    </row>
    <row r="193" spans="18:25" ht="30.75" thickBot="1">
      <c r="R193" s="689"/>
      <c r="S193" s="126"/>
      <c r="T193" s="211"/>
      <c r="U193" s="211"/>
      <c r="V193" s="211"/>
      <c r="W193" s="212"/>
      <c r="X193" s="213"/>
      <c r="Y193" s="259"/>
    </row>
    <row r="194" spans="18:25" ht="30">
      <c r="R194" s="687" t="str">
        <f t="shared" ref="R194:X194" si="61">R117</f>
        <v>МАЛОЕ И СРЕДНЕЕ ПРЕДПРИНИМАТЕЛЬСТВО</v>
      </c>
      <c r="S194" s="127" t="str">
        <f t="shared" si="61"/>
        <v>Всего</v>
      </c>
      <c r="T194" s="215">
        <f t="shared" si="61"/>
        <v>0</v>
      </c>
      <c r="U194" s="215">
        <f t="shared" si="61"/>
        <v>0</v>
      </c>
      <c r="V194" s="215">
        <f t="shared" si="61"/>
        <v>0</v>
      </c>
      <c r="W194" s="215" t="e">
        <f t="shared" si="61"/>
        <v>#DIV/0!</v>
      </c>
      <c r="X194" s="215" t="e">
        <f t="shared" si="61"/>
        <v>#DIV/0!</v>
      </c>
      <c r="Y194" s="257" t="e">
        <f t="shared" ref="Y194" si="62">Y117</f>
        <v>#DIV/0!</v>
      </c>
    </row>
    <row r="195" spans="18:25" ht="30">
      <c r="R195" s="688"/>
      <c r="S195" s="125"/>
      <c r="T195" s="208"/>
      <c r="U195" s="208"/>
      <c r="V195" s="208"/>
      <c r="W195" s="209"/>
      <c r="X195" s="210"/>
      <c r="Y195" s="258"/>
    </row>
    <row r="196" spans="18:25" ht="30">
      <c r="R196" s="688"/>
      <c r="S196" s="125"/>
      <c r="T196" s="208"/>
      <c r="U196" s="208"/>
      <c r="V196" s="208"/>
      <c r="W196" s="209"/>
      <c r="X196" s="210"/>
      <c r="Y196" s="258"/>
    </row>
    <row r="197" spans="18:25" ht="30.75" thickBot="1">
      <c r="R197" s="689"/>
      <c r="S197" s="126"/>
      <c r="T197" s="211"/>
      <c r="U197" s="211"/>
      <c r="V197" s="211"/>
      <c r="W197" s="212"/>
      <c r="X197" s="213"/>
      <c r="Y197" s="259"/>
    </row>
    <row r="198" spans="18:25" ht="30">
      <c r="R198" s="687" t="str">
        <f t="shared" ref="R198:X198" si="63">R124</f>
        <v>МЕЖДУНАРОДНАЯ КООПЕРАЦИЯ И ЭКСПОРТ</v>
      </c>
      <c r="S198" s="127" t="str">
        <f t="shared" si="63"/>
        <v>Всего</v>
      </c>
      <c r="T198" s="215">
        <f t="shared" si="63"/>
        <v>0</v>
      </c>
      <c r="U198" s="215">
        <f t="shared" si="63"/>
        <v>0</v>
      </c>
      <c r="V198" s="215">
        <f t="shared" si="63"/>
        <v>0</v>
      </c>
      <c r="W198" s="215" t="e">
        <f t="shared" si="63"/>
        <v>#DIV/0!</v>
      </c>
      <c r="X198" s="215" t="e">
        <f t="shared" si="63"/>
        <v>#DIV/0!</v>
      </c>
      <c r="Y198" s="257" t="e">
        <f t="shared" ref="Y198" si="64">Y124</f>
        <v>#DIV/0!</v>
      </c>
    </row>
    <row r="199" spans="18:25" ht="30">
      <c r="R199" s="688"/>
      <c r="S199" s="125"/>
      <c r="T199" s="208"/>
      <c r="U199" s="208"/>
      <c r="V199" s="208"/>
      <c r="W199" s="209"/>
      <c r="X199" s="210"/>
      <c r="Y199" s="258"/>
    </row>
    <row r="200" spans="18:25" ht="30">
      <c r="R200" s="688"/>
      <c r="S200" s="125"/>
      <c r="T200" s="208"/>
      <c r="U200" s="208"/>
      <c r="V200" s="208"/>
      <c r="W200" s="209"/>
      <c r="X200" s="210"/>
      <c r="Y200" s="258"/>
    </row>
    <row r="201" spans="18:25" ht="30.75" thickBot="1">
      <c r="R201" s="689"/>
      <c r="S201" s="126"/>
      <c r="T201" s="211"/>
      <c r="U201" s="211"/>
      <c r="V201" s="211"/>
      <c r="W201" s="212"/>
      <c r="X201" s="213"/>
      <c r="Y201" s="259"/>
    </row>
    <row r="202" spans="18:25" ht="30.75">
      <c r="R202" s="690" t="str">
        <f t="shared" ref="R202:X202" si="65">R134</f>
        <v>Всего субсидий из бюджета на инвестиционные цели вне национальных проектов</v>
      </c>
      <c r="S202" s="667" t="str">
        <f t="shared" si="65"/>
        <v>Всего</v>
      </c>
      <c r="T202" s="216">
        <f t="shared" si="65"/>
        <v>234.04118699999998</v>
      </c>
      <c r="U202" s="216">
        <f t="shared" si="65"/>
        <v>208.85977000000003</v>
      </c>
      <c r="V202" s="216">
        <f t="shared" si="65"/>
        <v>0.23</v>
      </c>
      <c r="W202" s="216">
        <f t="shared" si="65"/>
        <v>89.240604475314029</v>
      </c>
      <c r="X202" s="216">
        <f t="shared" si="65"/>
        <v>0.11012173383126869</v>
      </c>
      <c r="Y202" s="260">
        <f t="shared" ref="Y202" si="66">Y134</f>
        <v>9.8273300929720572E-2</v>
      </c>
    </row>
    <row r="203" spans="18:25" ht="30">
      <c r="R203" s="691"/>
      <c r="S203" s="668"/>
      <c r="T203" s="208"/>
      <c r="U203" s="208"/>
      <c r="V203" s="208"/>
      <c r="W203" s="209"/>
      <c r="X203" s="210"/>
      <c r="Y203" s="258"/>
    </row>
    <row r="204" spans="18:25" ht="30">
      <c r="R204" s="691"/>
      <c r="S204" s="668"/>
      <c r="T204" s="208"/>
      <c r="U204" s="208"/>
      <c r="V204" s="208"/>
      <c r="W204" s="209"/>
      <c r="X204" s="210"/>
      <c r="Y204" s="258"/>
    </row>
    <row r="205" spans="18:25" ht="30.75" thickBot="1">
      <c r="R205" s="692"/>
      <c r="S205" s="669"/>
      <c r="T205" s="211"/>
      <c r="U205" s="211"/>
      <c r="V205" s="211"/>
      <c r="W205" s="212"/>
      <c r="X205" s="213"/>
      <c r="Y205" s="259"/>
    </row>
  </sheetData>
  <mergeCells count="105">
    <mergeCell ref="R146:R149"/>
    <mergeCell ref="R154:R157"/>
    <mergeCell ref="R158:R161"/>
    <mergeCell ref="R162:R165"/>
    <mergeCell ref="R166:R169"/>
    <mergeCell ref="R5:R8"/>
    <mergeCell ref="R36:R39"/>
    <mergeCell ref="R43:R46"/>
    <mergeCell ref="R18:R21"/>
    <mergeCell ref="R150:R153"/>
    <mergeCell ref="R190:R193"/>
    <mergeCell ref="R194:R197"/>
    <mergeCell ref="R198:R201"/>
    <mergeCell ref="R202:R205"/>
    <mergeCell ref="S202:S205"/>
    <mergeCell ref="R170:R173"/>
    <mergeCell ref="R174:R177"/>
    <mergeCell ref="R178:R181"/>
    <mergeCell ref="R182:R185"/>
    <mergeCell ref="R186:R189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61:R64"/>
    <mergeCell ref="R68:R71"/>
    <mergeCell ref="J134:J137"/>
    <mergeCell ref="A103:A106"/>
    <mergeCell ref="C103:C106"/>
    <mergeCell ref="A124:A127"/>
    <mergeCell ref="C124:C127"/>
    <mergeCell ref="J124:J127"/>
    <mergeCell ref="B125:B127"/>
    <mergeCell ref="A89:A92"/>
    <mergeCell ref="C89:C92"/>
    <mergeCell ref="J89:J92"/>
    <mergeCell ref="J96:J99"/>
    <mergeCell ref="B97:B99"/>
    <mergeCell ref="J103:J106"/>
    <mergeCell ref="B104:B106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10:A113"/>
    <mergeCell ref="C110:C113"/>
    <mergeCell ref="J110:J113"/>
    <mergeCell ref="B111:B113"/>
    <mergeCell ref="C117:C120"/>
    <mergeCell ref="J117:J120"/>
    <mergeCell ref="B118:B120"/>
    <mergeCell ref="B83:B85"/>
    <mergeCell ref="A75:A78"/>
    <mergeCell ref="C75:C78"/>
    <mergeCell ref="J75:J78"/>
    <mergeCell ref="B76:B78"/>
    <mergeCell ref="A82:A85"/>
    <mergeCell ref="C82:C85"/>
    <mergeCell ref="J82:J85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A56:A57"/>
    <mergeCell ref="A2:J2"/>
    <mergeCell ref="K2:N2"/>
    <mergeCell ref="C3:D3"/>
    <mergeCell ref="E3:I3"/>
    <mergeCell ref="J3:J4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K3:M3"/>
    <mergeCell ref="C18:C21"/>
    <mergeCell ref="J18:J21"/>
  </mergeCells>
  <pageMargins left="0.19685039370078741" right="0.19685039370078741" top="0.19685039370078741" bottom="0.19685039370078741" header="0.15748031496062992" footer="0.15748031496062992"/>
  <pageSetup paperSize="9" scale="33" fitToHeight="0" orientation="landscape" r:id="rId1"/>
  <rowBreaks count="2" manualBreakCount="2">
    <brk id="59" max="13" man="1"/>
    <brk id="10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 (ОТЧЕТНЫЙ ПЕРИОД) </vt:lpstr>
      <vt:lpstr>Приложение 2 (СВОД)</vt:lpstr>
      <vt:lpstr>'Приложение 1 (ОТЧЕТНЫЙ ПЕРИОД) '!Заголовки_для_печати</vt:lpstr>
      <vt:lpstr>'Приложение 2 (СВОД)'!Заголовки_для_печати</vt:lpstr>
      <vt:lpstr>'Приложение 1 (ОТЧЕТНЫЙ ПЕРИОД) '!Область_печати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vlasova_va</cp:lastModifiedBy>
  <cp:revision>3</cp:revision>
  <cp:lastPrinted>2022-03-15T02:35:13Z</cp:lastPrinted>
  <dcterms:created xsi:type="dcterms:W3CDTF">2018-11-23T05:25:27Z</dcterms:created>
  <dcterms:modified xsi:type="dcterms:W3CDTF">2022-10-07T00:11:09Z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