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9320" windowHeight="14625"/>
  </bookViews>
  <sheets>
    <sheet name="Отчет" sheetId="1" r:id="rId1"/>
  </sheets>
  <calcPr calcId="124519"/>
</workbook>
</file>

<file path=xl/calcChain.xml><?xml version="1.0" encoding="utf-8"?>
<calcChain xmlns="http://schemas.openxmlformats.org/spreadsheetml/2006/main">
  <c r="N23" i="1"/>
  <c r="L23"/>
  <c r="F23"/>
  <c r="C23"/>
  <c r="B23"/>
  <c r="N22"/>
  <c r="L22"/>
  <c r="F22"/>
  <c r="C22"/>
  <c r="B22"/>
  <c r="N21"/>
  <c r="L21"/>
  <c r="F21"/>
  <c r="C21"/>
  <c r="B21"/>
  <c r="N20"/>
  <c r="L20"/>
  <c r="F20"/>
  <c r="C20"/>
  <c r="B20"/>
  <c r="N19"/>
  <c r="L19"/>
  <c r="F19"/>
  <c r="C19"/>
  <c r="B19"/>
  <c r="N18"/>
  <c r="L18"/>
  <c r="F18"/>
  <c r="C18"/>
  <c r="B18"/>
  <c r="N17"/>
  <c r="L17"/>
  <c r="F17"/>
  <c r="C17"/>
  <c r="B17"/>
  <c r="N16"/>
  <c r="L16"/>
  <c r="F16"/>
  <c r="C16"/>
  <c r="B16"/>
  <c r="N15"/>
  <c r="L15"/>
  <c r="F15"/>
  <c r="C15"/>
  <c r="B15"/>
  <c r="N14"/>
  <c r="L14"/>
  <c r="F14"/>
  <c r="C14"/>
  <c r="B14"/>
  <c r="N13"/>
  <c r="L13"/>
  <c r="F13"/>
  <c r="C13"/>
  <c r="B13"/>
  <c r="N12"/>
  <c r="L12"/>
  <c r="F12"/>
  <c r="C12"/>
  <c r="B12"/>
  <c r="N11"/>
  <c r="L11"/>
  <c r="F11"/>
  <c r="C11"/>
  <c r="B11"/>
  <c r="N10"/>
  <c r="M10"/>
  <c r="L10"/>
  <c r="K10"/>
  <c r="J10"/>
  <c r="I10"/>
  <c r="H10"/>
  <c r="G10"/>
  <c r="F10"/>
  <c r="E10"/>
  <c r="D10"/>
  <c r="C10"/>
  <c r="B10"/>
  <c r="H9"/>
  <c r="G9"/>
  <c r="F9"/>
  <c r="E9"/>
  <c r="L8"/>
  <c r="K8"/>
  <c r="J8"/>
  <c r="G8"/>
  <c r="E8"/>
  <c r="N7"/>
  <c r="M7"/>
  <c r="J7"/>
  <c r="I7"/>
  <c r="E7"/>
  <c r="D7"/>
  <c r="M6"/>
  <c r="I6"/>
  <c r="D6"/>
  <c r="C6"/>
  <c r="B6"/>
  <c r="A6"/>
</calcChain>
</file>

<file path=xl/sharedStrings.xml><?xml version="1.0" encoding="utf-8"?>
<sst xmlns="http://schemas.openxmlformats.org/spreadsheetml/2006/main" count="24" uniqueCount="24">
  <si>
    <t>Отчет № 7. 04.12.2015 18:39:14</t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</si>
  <si>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Сберегательного банка Российской Федерации)</t>
  </si>
  <si>
    <t>Досрочные выборы депутатов Думы городского округа Спасск-Дальний седьмого созыва</t>
  </si>
  <si>
    <t>По состоянию на 04.12.2015</t>
  </si>
  <si>
    <t>В тыс. руб.</t>
  </si>
  <si>
    <t>1</t>
  </si>
  <si>
    <t>1.</t>
  </si>
  <si>
    <t>2.</t>
  </si>
  <si>
    <t>3.</t>
  </si>
  <si>
    <t>4.</t>
  </si>
  <si>
    <t>5.</t>
  </si>
  <si>
    <t>6.</t>
  </si>
  <si>
    <t/>
  </si>
  <si>
    <t>7.</t>
  </si>
  <si>
    <t>8.</t>
  </si>
  <si>
    <t>9.</t>
  </si>
  <si>
    <t>10.</t>
  </si>
  <si>
    <t>11.</t>
  </si>
  <si>
    <t>12.</t>
  </si>
  <si>
    <t>* Сведения даны с округлением до целого значения в тыс. рублей.</t>
  </si>
  <si>
    <t>Председатель</t>
  </si>
  <si>
    <t>Территориальной избирательной комиссии города  Спасска-Дальнего</t>
  </si>
  <si>
    <t xml:space="preserve">    С.А. Черевикова</t>
  </si>
  <si>
    <t>(инициалы, фамилия)</t>
  </si>
</sst>
</file>

<file path=xl/styles.xml><?xml version="1.0" encoding="utf-8"?>
<styleSheet xmlns="http://schemas.openxmlformats.org/spreadsheetml/2006/main">
  <numFmts count="3">
    <numFmt numFmtId="164" formatCode="#,###"/>
    <numFmt numFmtId="165" formatCode="dd\.mm\.yyyy"/>
    <numFmt numFmtId="166" formatCode="\C\us\t\om"/>
  </numFmts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5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5" fillId="3" borderId="2" xfId="0" quotePrefix="1" applyNumberFormat="1" applyFont="1" applyFill="1" applyBorder="1" applyAlignment="1">
      <alignment horizontal="center" vertical="center" wrapText="1"/>
    </xf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right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left" vertical="center" wrapText="1"/>
    </xf>
    <xf numFmtId="164" fontId="5" fillId="3" borderId="2" xfId="0" applyNumberFormat="1" applyFont="1" applyFill="1" applyBorder="1" applyAlignment="1">
      <alignment horizontal="right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right" wrapText="1"/>
    </xf>
    <xf numFmtId="49" fontId="4" fillId="0" borderId="0" xfId="0" applyNumberFormat="1" applyFont="1" applyAlignment="1">
      <alignment horizontal="right" vertical="top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26</xdr:row>
      <xdr:rowOff>165100</xdr:rowOff>
    </xdr:from>
    <xdr:to>
      <xdr:col>6</xdr:col>
      <xdr:colOff>307975</xdr:colOff>
      <xdr:row>29</xdr:row>
      <xdr:rowOff>101600</xdr:rowOff>
    </xdr:to>
    <xdr:sp macro="" textlink="">
      <xdr:nvSpPr>
        <xdr:cNvPr id="2" name="TextBox 1"/>
        <xdr:cNvSpPr txBox="1"/>
      </xdr:nvSpPr>
      <xdr:spPr>
        <a:xfrm>
          <a:off x="3181350" y="16595725"/>
          <a:ext cx="2032000" cy="5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ru-RU" sz="1100">
              <a:latin typeface="Times New Roman"/>
            </a:rPr>
            <a:t>__________________________</a:t>
          </a:r>
        </a:p>
        <a:p>
          <a:r>
            <a:rPr lang="ru-RU" sz="1100">
              <a:latin typeface="Times New Roman"/>
            </a:rPr>
            <a:t>              (дата, подпись)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topLeftCell="D7" workbookViewId="0">
      <selection activeCell="M44" sqref="M44"/>
    </sheetView>
  </sheetViews>
  <sheetFormatPr defaultRowHeight="15"/>
  <cols>
    <col min="1" max="1" width="5.7109375" customWidth="1"/>
    <col min="2" max="3" width="13.140625" customWidth="1"/>
    <col min="4" max="5" width="15.7109375" customWidth="1"/>
    <col min="6" max="6" width="10.140625" customWidth="1"/>
    <col min="7" max="7" width="15.7109375" customWidth="1"/>
    <col min="8" max="8" width="5.7109375" customWidth="1"/>
    <col min="9" max="9" width="15.7109375" customWidth="1"/>
    <col min="10" max="10" width="13.140625" customWidth="1"/>
    <col min="11" max="11" width="15.7109375" customWidth="1"/>
    <col min="12" max="12" width="10.140625" customWidth="1"/>
    <col min="13" max="13" width="15.7109375" customWidth="1"/>
    <col min="14" max="14" width="19.140625" customWidth="1"/>
    <col min="15" max="15" width="9.140625" customWidth="1"/>
  </cols>
  <sheetData>
    <row r="1" spans="1:15" ht="15" customHeight="1">
      <c r="N1" s="1" t="s">
        <v>0</v>
      </c>
    </row>
    <row r="2" spans="1:15" ht="173.2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5" ht="15.75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5">
      <c r="N4" s="3" t="s">
        <v>3</v>
      </c>
    </row>
    <row r="5" spans="1:15">
      <c r="N5" s="3" t="s">
        <v>4</v>
      </c>
    </row>
    <row r="6" spans="1:15" ht="24" customHeight="1">
      <c r="A6" s="21" t="str">
        <f t="shared" ref="A6" si="0">"№
п/п"</f>
        <v>№
п/п</v>
      </c>
      <c r="B6" s="21" t="str">
        <f t="shared" ref="B6" si="1">"Наименование избирательного округа"</f>
        <v>Наименование избирательного округа</v>
      </c>
      <c r="C6" s="21" t="str">
        <f t="shared" ref="C6" si="2">"Фамилия, имя, отчество кандидата"</f>
        <v>Фамилия, имя, отчество кандидата</v>
      </c>
      <c r="D6" s="24" t="str">
        <f t="shared" ref="D6" si="3">"Поступило средств"</f>
        <v>Поступило средств</v>
      </c>
      <c r="E6" s="25"/>
      <c r="F6" s="25"/>
      <c r="G6" s="25"/>
      <c r="H6" s="26"/>
      <c r="I6" s="24" t="str">
        <f t="shared" ref="I6" si="4">"Израсходовано средств"</f>
        <v>Израсходовано средств</v>
      </c>
      <c r="J6" s="25"/>
      <c r="K6" s="25"/>
      <c r="L6" s="26"/>
      <c r="M6" s="24" t="str">
        <f t="shared" ref="M6" si="5">"Возвращено средств"</f>
        <v>Возвращено средств</v>
      </c>
      <c r="N6" s="26"/>
    </row>
    <row r="7" spans="1:15" ht="54" customHeight="1">
      <c r="A7" s="22"/>
      <c r="B7" s="22"/>
      <c r="C7" s="22"/>
      <c r="D7" s="21" t="str">
        <f t="shared" ref="D7" si="6">"всего"</f>
        <v>всего</v>
      </c>
      <c r="E7" s="24" t="str">
        <f t="shared" ref="E7" si="7">"из них"</f>
        <v>из них</v>
      </c>
      <c r="F7" s="25"/>
      <c r="G7" s="25"/>
      <c r="H7" s="26"/>
      <c r="I7" s="21" t="str">
        <f t="shared" ref="I7" si="8">"всего"</f>
        <v>всего</v>
      </c>
      <c r="J7" s="24" t="str">
        <f t="shared" ref="J7" si="9">"из них финансовые операции по расходованию средств на сумму, превышающую  500 тыс. рублей"</f>
        <v>из них финансовые операции по расходованию средств на сумму, превышающую  500 тыс. рублей</v>
      </c>
      <c r="K7" s="25"/>
      <c r="L7" s="26"/>
      <c r="M7" s="21" t="str">
        <f t="shared" ref="M7" si="10">"сумма, тыс. руб"</f>
        <v>сумма, тыс. руб</v>
      </c>
      <c r="N7" s="21" t="str">
        <f t="shared" ref="N7" si="11">"основание возврата"</f>
        <v>основание возврата</v>
      </c>
      <c r="O7" s="2"/>
    </row>
    <row r="8" spans="1:15" ht="69.95" customHeight="1">
      <c r="A8" s="22"/>
      <c r="B8" s="22"/>
      <c r="C8" s="22"/>
      <c r="D8" s="22"/>
      <c r="E8" s="24" t="str">
        <f t="shared" ref="E8" si="12">"пожертвования от юридических лиц на сумму, превышающую  125 тыс. рублей"</f>
        <v>пожертвования от юридических лиц на сумму, превышающую  125 тыс. рублей</v>
      </c>
      <c r="F8" s="26"/>
      <c r="G8" s="24" t="str">
        <f t="shared" ref="G8" si="13">"пожертвования от граждан на сумму, превышающую  50 тыс. рублей"</f>
        <v>пожертвования от граждан на сумму, превышающую  50 тыс. рублей</v>
      </c>
      <c r="H8" s="26"/>
      <c r="I8" s="22"/>
      <c r="J8" s="21" t="str">
        <f t="shared" ref="J8" si="14">"дата операции"</f>
        <v>дата операции</v>
      </c>
      <c r="K8" s="21" t="str">
        <f t="shared" ref="K8" si="15">"сумма, тыс. руб"</f>
        <v>сумма, тыс. руб</v>
      </c>
      <c r="L8" s="21" t="str">
        <f t="shared" ref="L8" si="16">"назначение платежа"</f>
        <v>назначение платежа</v>
      </c>
      <c r="M8" s="22"/>
      <c r="N8" s="22"/>
      <c r="O8" s="2"/>
    </row>
    <row r="9" spans="1:15" ht="75" customHeight="1">
      <c r="A9" s="23"/>
      <c r="B9" s="23"/>
      <c r="C9" s="23"/>
      <c r="D9" s="23"/>
      <c r="E9" s="4" t="str">
        <f>"сумма, тыс. руб"</f>
        <v>сумма, тыс. руб</v>
      </c>
      <c r="F9" s="4" t="str">
        <f>"наименование юридического лица"</f>
        <v>наименование юридического лица</v>
      </c>
      <c r="G9" s="4" t="str">
        <f>"сумма, тыс. руб"</f>
        <v>сумма, тыс. руб</v>
      </c>
      <c r="H9" s="4" t="str">
        <f>"кол-во граждан"</f>
        <v>кол-во граждан</v>
      </c>
      <c r="I9" s="23"/>
      <c r="J9" s="23"/>
      <c r="K9" s="23"/>
      <c r="L9" s="23"/>
      <c r="M9" s="23"/>
      <c r="N9" s="23"/>
      <c r="O9" s="2"/>
    </row>
    <row r="10" spans="1:15">
      <c r="A10" s="6" t="s">
        <v>5</v>
      </c>
      <c r="B10" s="4" t="str">
        <f>"2"</f>
        <v>2</v>
      </c>
      <c r="C10" s="4" t="str">
        <f>"3"</f>
        <v>3</v>
      </c>
      <c r="D10" s="4" t="str">
        <f>"4"</f>
        <v>4</v>
      </c>
      <c r="E10" s="4" t="str">
        <f>"5"</f>
        <v>5</v>
      </c>
      <c r="F10" s="4" t="str">
        <f>"6"</f>
        <v>6</v>
      </c>
      <c r="G10" s="4" t="str">
        <f>"7"</f>
        <v>7</v>
      </c>
      <c r="H10" s="4" t="str">
        <f>"8"</f>
        <v>8</v>
      </c>
      <c r="I10" s="4" t="str">
        <f>"9"</f>
        <v>9</v>
      </c>
      <c r="J10" s="4" t="str">
        <f>"10"</f>
        <v>10</v>
      </c>
      <c r="K10" s="4" t="str">
        <f>"11"</f>
        <v>11</v>
      </c>
      <c r="L10" s="4" t="str">
        <f>"12"</f>
        <v>12</v>
      </c>
      <c r="M10" s="4" t="str">
        <f>"13"</f>
        <v>13</v>
      </c>
      <c r="N10" s="4" t="str">
        <f>"14"</f>
        <v>14</v>
      </c>
      <c r="O10" s="2"/>
    </row>
    <row r="11" spans="1:15" ht="45" customHeight="1">
      <c r="A11" s="7" t="s">
        <v>6</v>
      </c>
      <c r="B11" s="8" t="str">
        <f>"Восьмой (№ 8)"</f>
        <v>Восьмой (№ 8)</v>
      </c>
      <c r="C11" s="8" t="str">
        <f>"Сысоев Алексей Николаевич"</f>
        <v>Сысоев Алексей Николаевич</v>
      </c>
      <c r="D11" s="9">
        <v>20</v>
      </c>
      <c r="E11" s="9"/>
      <c r="F11" s="8" t="str">
        <f>""</f>
        <v/>
      </c>
      <c r="G11" s="9"/>
      <c r="H11" s="10"/>
      <c r="I11" s="9">
        <v>10</v>
      </c>
      <c r="J11" s="11"/>
      <c r="K11" s="9"/>
      <c r="L11" s="8" t="str">
        <f>""</f>
        <v/>
      </c>
      <c r="M11" s="9"/>
      <c r="N11" s="8" t="str">
        <f>""</f>
        <v/>
      </c>
      <c r="O11" s="5"/>
    </row>
    <row r="12" spans="1:15" ht="60" customHeight="1">
      <c r="A12" s="7" t="s">
        <v>7</v>
      </c>
      <c r="B12" s="8" t="str">
        <f>"Второй (№ 2)"</f>
        <v>Второй (№ 2)</v>
      </c>
      <c r="C12" s="8" t="str">
        <f>"Матвиенко Ольга Владимировна"</f>
        <v>Матвиенко Ольга Владимировна</v>
      </c>
      <c r="D12" s="9">
        <v>15</v>
      </c>
      <c r="E12" s="9"/>
      <c r="F12" s="8" t="str">
        <f>""</f>
        <v/>
      </c>
      <c r="G12" s="9"/>
      <c r="H12" s="10"/>
      <c r="I12" s="9">
        <v>10</v>
      </c>
      <c r="J12" s="11"/>
      <c r="K12" s="9"/>
      <c r="L12" s="8" t="str">
        <f>""</f>
        <v/>
      </c>
      <c r="M12" s="9"/>
      <c r="N12" s="8" t="str">
        <f>""</f>
        <v/>
      </c>
      <c r="O12" s="5"/>
    </row>
    <row r="13" spans="1:15" ht="45" customHeight="1">
      <c r="A13" s="7" t="s">
        <v>8</v>
      </c>
      <c r="B13" s="8" t="str">
        <f>"Девятый (№ 9)"</f>
        <v>Девятый (№ 9)</v>
      </c>
      <c r="C13" s="8" t="str">
        <f>"Марков Константин Григорьевич"</f>
        <v>Марков Константин Григорьевич</v>
      </c>
      <c r="D13" s="9">
        <v>15</v>
      </c>
      <c r="E13" s="9"/>
      <c r="F13" s="8" t="str">
        <f>""</f>
        <v/>
      </c>
      <c r="G13" s="9"/>
      <c r="H13" s="10"/>
      <c r="I13" s="9">
        <v>10</v>
      </c>
      <c r="J13" s="11"/>
      <c r="K13" s="9"/>
      <c r="L13" s="8" t="str">
        <f>""</f>
        <v/>
      </c>
      <c r="M13" s="9"/>
      <c r="N13" s="8" t="str">
        <f>""</f>
        <v/>
      </c>
      <c r="O13" s="5"/>
    </row>
    <row r="14" spans="1:15" ht="60" customHeight="1">
      <c r="A14" s="7" t="s">
        <v>9</v>
      </c>
      <c r="B14" s="8" t="str">
        <f>"Десятый (№ 10)"</f>
        <v>Десятый (№ 10)</v>
      </c>
      <c r="C14" s="8" t="str">
        <f>"Яковец Юрий Владимирович"</f>
        <v>Яковец Юрий Владимирович</v>
      </c>
      <c r="D14" s="9">
        <v>15</v>
      </c>
      <c r="E14" s="9"/>
      <c r="F14" s="8" t="str">
        <f>""</f>
        <v/>
      </c>
      <c r="G14" s="9"/>
      <c r="H14" s="10"/>
      <c r="I14" s="9">
        <v>10</v>
      </c>
      <c r="J14" s="11"/>
      <c r="K14" s="9"/>
      <c r="L14" s="8" t="str">
        <f>""</f>
        <v/>
      </c>
      <c r="M14" s="9"/>
      <c r="N14" s="8" t="str">
        <f>""</f>
        <v/>
      </c>
      <c r="O14" s="5"/>
    </row>
    <row r="15" spans="1:15" ht="60" customHeight="1">
      <c r="A15" s="7" t="s">
        <v>10</v>
      </c>
      <c r="B15" s="8" t="str">
        <f>"Первый (№ 1)"</f>
        <v>Первый (№ 1)</v>
      </c>
      <c r="C15" s="8" t="str">
        <f>"Гриценко Роман Вячеславович"</f>
        <v>Гриценко Роман Вячеславович</v>
      </c>
      <c r="D15" s="9">
        <v>20</v>
      </c>
      <c r="E15" s="9"/>
      <c r="F15" s="8" t="str">
        <f>""</f>
        <v/>
      </c>
      <c r="G15" s="9"/>
      <c r="H15" s="10"/>
      <c r="I15" s="9">
        <v>20</v>
      </c>
      <c r="J15" s="11"/>
      <c r="K15" s="9"/>
      <c r="L15" s="8" t="str">
        <f>""</f>
        <v/>
      </c>
      <c r="M15" s="9"/>
      <c r="N15" s="8" t="str">
        <f>""</f>
        <v/>
      </c>
      <c r="O15" s="5"/>
    </row>
    <row r="16" spans="1:15" ht="45" customHeight="1">
      <c r="A16" s="7" t="s">
        <v>11</v>
      </c>
      <c r="B16" s="8" t="str">
        <f>"Первый (№ 1)"</f>
        <v>Первый (№ 1)</v>
      </c>
      <c r="C16" s="8" t="str">
        <f>"Кухарчук Евгений Николаевич"</f>
        <v>Кухарчук Евгений Николаевич</v>
      </c>
      <c r="D16" s="9">
        <v>34</v>
      </c>
      <c r="E16" s="9"/>
      <c r="F16" s="8" t="str">
        <f>""</f>
        <v/>
      </c>
      <c r="G16" s="9"/>
      <c r="H16" s="10"/>
      <c r="I16" s="9">
        <v>34</v>
      </c>
      <c r="J16" s="11"/>
      <c r="K16" s="9"/>
      <c r="L16" s="8" t="str">
        <f>""</f>
        <v/>
      </c>
      <c r="M16" s="9"/>
      <c r="N16" s="8" t="str">
        <f>""</f>
        <v/>
      </c>
      <c r="O16" s="5"/>
    </row>
    <row r="17" spans="1:15" ht="45" customHeight="1">
      <c r="A17" s="7" t="s">
        <v>13</v>
      </c>
      <c r="B17" s="8" t="str">
        <f>"Пятый (№ 5)"</f>
        <v>Пятый (№ 5)</v>
      </c>
      <c r="C17" s="8" t="str">
        <f>"Кобзарь Валерий Валерьевич"</f>
        <v>Кобзарь Валерий Валерьевич</v>
      </c>
      <c r="D17" s="9">
        <v>27</v>
      </c>
      <c r="E17" s="9"/>
      <c r="F17" s="8" t="str">
        <f>""</f>
        <v/>
      </c>
      <c r="G17" s="9"/>
      <c r="H17" s="10"/>
      <c r="I17" s="9">
        <v>17</v>
      </c>
      <c r="J17" s="11"/>
      <c r="K17" s="9"/>
      <c r="L17" s="8" t="str">
        <f>""</f>
        <v/>
      </c>
      <c r="M17" s="9"/>
      <c r="N17" s="8" t="str">
        <f>""</f>
        <v/>
      </c>
      <c r="O17" s="5"/>
    </row>
    <row r="18" spans="1:15" ht="45" customHeight="1">
      <c r="A18" s="7" t="s">
        <v>14</v>
      </c>
      <c r="B18" s="8" t="str">
        <f>"Седьмой (№ 7)"</f>
        <v>Седьмой (№ 7)</v>
      </c>
      <c r="C18" s="8" t="str">
        <f>"Федун Денис Викторович"</f>
        <v>Федун Денис Викторович</v>
      </c>
      <c r="D18" s="9">
        <v>25</v>
      </c>
      <c r="E18" s="9"/>
      <c r="F18" s="8" t="str">
        <f>""</f>
        <v/>
      </c>
      <c r="G18" s="9"/>
      <c r="H18" s="10"/>
      <c r="I18" s="9">
        <v>17</v>
      </c>
      <c r="J18" s="11"/>
      <c r="K18" s="9"/>
      <c r="L18" s="8" t="str">
        <f>""</f>
        <v/>
      </c>
      <c r="M18" s="9"/>
      <c r="N18" s="8" t="str">
        <f>""</f>
        <v/>
      </c>
      <c r="O18" s="5"/>
    </row>
    <row r="19" spans="1:15" ht="45" customHeight="1">
      <c r="A19" s="7" t="s">
        <v>15</v>
      </c>
      <c r="B19" s="8" t="str">
        <f>"Третий (№ 3)"</f>
        <v>Третий (№ 3)</v>
      </c>
      <c r="C19" s="8" t="str">
        <f>"Федченко Олег Геннадьевич"</f>
        <v>Федченко Олег Геннадьевич</v>
      </c>
      <c r="D19" s="9">
        <v>15</v>
      </c>
      <c r="E19" s="9"/>
      <c r="F19" s="8" t="str">
        <f>""</f>
        <v/>
      </c>
      <c r="G19" s="9"/>
      <c r="H19" s="10"/>
      <c r="I19" s="9">
        <v>10</v>
      </c>
      <c r="J19" s="11"/>
      <c r="K19" s="9"/>
      <c r="L19" s="8" t="str">
        <f>""</f>
        <v/>
      </c>
      <c r="M19" s="9"/>
      <c r="N19" s="8" t="str">
        <f>""</f>
        <v/>
      </c>
      <c r="O19" s="5"/>
    </row>
    <row r="20" spans="1:15" ht="45" customHeight="1">
      <c r="A20" s="7" t="s">
        <v>16</v>
      </c>
      <c r="B20" s="8" t="str">
        <f>"Четвертый (№ 4)"</f>
        <v>Четвертый (№ 4)</v>
      </c>
      <c r="C20" s="8" t="str">
        <f>"Пивоваров Юрий Валерьевич"</f>
        <v>Пивоваров Юрий Валерьевич</v>
      </c>
      <c r="D20" s="9">
        <v>21</v>
      </c>
      <c r="E20" s="9"/>
      <c r="F20" s="8" t="str">
        <f>""</f>
        <v/>
      </c>
      <c r="G20" s="9"/>
      <c r="H20" s="10"/>
      <c r="I20" s="9">
        <v>20</v>
      </c>
      <c r="J20" s="11"/>
      <c r="K20" s="9"/>
      <c r="L20" s="8" t="str">
        <f>""</f>
        <v/>
      </c>
      <c r="M20" s="9"/>
      <c r="N20" s="8" t="str">
        <f>""</f>
        <v/>
      </c>
      <c r="O20" s="5"/>
    </row>
    <row r="21" spans="1:15" ht="45" customHeight="1">
      <c r="A21" s="7" t="s">
        <v>17</v>
      </c>
      <c r="B21" s="8" t="str">
        <f>"Шестой (№ 6)"</f>
        <v>Шестой (№ 6)</v>
      </c>
      <c r="C21" s="8" t="str">
        <f>"Гребенюк Александр Иванович"</f>
        <v>Гребенюк Александр Иванович</v>
      </c>
      <c r="D21" s="9">
        <v>1</v>
      </c>
      <c r="E21" s="9"/>
      <c r="F21" s="8" t="str">
        <f>""</f>
        <v/>
      </c>
      <c r="G21" s="9"/>
      <c r="H21" s="10"/>
      <c r="I21" s="9">
        <v>1</v>
      </c>
      <c r="J21" s="11"/>
      <c r="K21" s="9"/>
      <c r="L21" s="8" t="str">
        <f>""</f>
        <v/>
      </c>
      <c r="M21" s="9"/>
      <c r="N21" s="8" t="str">
        <f>""</f>
        <v/>
      </c>
      <c r="O21" s="5"/>
    </row>
    <row r="22" spans="1:15" ht="45" customHeight="1">
      <c r="A22" s="7" t="s">
        <v>18</v>
      </c>
      <c r="B22" s="8" t="str">
        <f>"Шестой (№ 6)"</f>
        <v>Шестой (№ 6)</v>
      </c>
      <c r="C22" s="8" t="str">
        <f>"Чернов Александр Олегович"</f>
        <v>Чернов Александр Олегович</v>
      </c>
      <c r="D22" s="9">
        <v>15</v>
      </c>
      <c r="E22" s="9"/>
      <c r="F22" s="8" t="str">
        <f>""</f>
        <v/>
      </c>
      <c r="G22" s="9"/>
      <c r="H22" s="10"/>
      <c r="I22" s="9">
        <v>10</v>
      </c>
      <c r="J22" s="11"/>
      <c r="K22" s="9"/>
      <c r="L22" s="8" t="str">
        <f>""</f>
        <v/>
      </c>
      <c r="M22" s="9"/>
      <c r="N22" s="8" t="str">
        <f>""</f>
        <v/>
      </c>
      <c r="O22" s="5"/>
    </row>
    <row r="23" spans="1:15">
      <c r="A23" s="6" t="s">
        <v>12</v>
      </c>
      <c r="B23" s="12" t="str">
        <f>""</f>
        <v/>
      </c>
      <c r="C23" s="12" t="str">
        <f>"Итого"</f>
        <v>Итого</v>
      </c>
      <c r="D23" s="13">
        <v>223</v>
      </c>
      <c r="E23" s="13">
        <v>0</v>
      </c>
      <c r="F23" s="12" t="str">
        <f>""</f>
        <v/>
      </c>
      <c r="G23" s="13">
        <v>0</v>
      </c>
      <c r="H23" s="14">
        <v>0</v>
      </c>
      <c r="I23" s="13">
        <v>169</v>
      </c>
      <c r="J23" s="15"/>
      <c r="K23" s="13">
        <v>0</v>
      </c>
      <c r="L23" s="12" t="str">
        <f>""</f>
        <v/>
      </c>
      <c r="M23" s="13">
        <v>0</v>
      </c>
      <c r="N23" s="12" t="str">
        <f>""</f>
        <v/>
      </c>
      <c r="O23" s="5"/>
    </row>
    <row r="24" spans="1:15">
      <c r="O24" s="5"/>
    </row>
    <row r="25" spans="1:15" ht="39.950000000000003" customHeight="1">
      <c r="A25" s="16" t="s">
        <v>19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8" spans="1:15">
      <c r="A28" s="17" t="s">
        <v>20</v>
      </c>
      <c r="B28" s="17"/>
      <c r="C28" s="17"/>
      <c r="D28" s="17"/>
      <c r="E28" s="19" t="s">
        <v>22</v>
      </c>
      <c r="F28" s="19"/>
      <c r="G28" s="19"/>
      <c r="H28" s="19"/>
      <c r="I28" s="19"/>
      <c r="J28" s="19"/>
      <c r="K28" s="19"/>
      <c r="L28" s="19"/>
      <c r="M28" s="19"/>
      <c r="N28" s="19"/>
    </row>
    <row r="29" spans="1:15" ht="30" customHeight="1">
      <c r="A29" s="18" t="s">
        <v>21</v>
      </c>
      <c r="B29" s="18"/>
      <c r="C29" s="18"/>
      <c r="D29" s="18"/>
      <c r="E29" s="20" t="s">
        <v>23</v>
      </c>
      <c r="F29" s="20"/>
      <c r="G29" s="20"/>
      <c r="H29" s="20"/>
      <c r="I29" s="20"/>
      <c r="J29" s="20"/>
      <c r="K29" s="20"/>
      <c r="L29" s="20"/>
      <c r="M29" s="20"/>
      <c r="N29" s="20"/>
    </row>
  </sheetData>
  <mergeCells count="24">
    <mergeCell ref="A2:N2"/>
    <mergeCell ref="A3:N3"/>
    <mergeCell ref="A6:A9"/>
    <mergeCell ref="B6:B9"/>
    <mergeCell ref="C6:C9"/>
    <mergeCell ref="D6:H6"/>
    <mergeCell ref="I6:L6"/>
    <mergeCell ref="M6:N6"/>
    <mergeCell ref="D7:D9"/>
    <mergeCell ref="E7:H7"/>
    <mergeCell ref="I7:I9"/>
    <mergeCell ref="J7:L7"/>
    <mergeCell ref="M7:M9"/>
    <mergeCell ref="N7:N9"/>
    <mergeCell ref="E8:F8"/>
    <mergeCell ref="G8:H8"/>
    <mergeCell ref="J8:J9"/>
    <mergeCell ref="K8:K9"/>
    <mergeCell ref="L8:L9"/>
    <mergeCell ref="A25:N25"/>
    <mergeCell ref="A28:D28"/>
    <mergeCell ref="A29:D29"/>
    <mergeCell ref="E28:N28"/>
    <mergeCell ref="E29:N29"/>
  </mergeCells>
  <pageMargins left="0.34722222222222221" right="0.1388888888888889" top="0.1388888888888889" bottom="0.1388888888888889" header="0.3" footer="0.3"/>
  <pageSetup paperSize="9" scale="7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</cp:lastModifiedBy>
  <dcterms:created xsi:type="dcterms:W3CDTF">2015-12-04T08:40:15Z</dcterms:created>
  <dcterms:modified xsi:type="dcterms:W3CDTF">2015-12-04T07:51:17Z</dcterms:modified>
</cp:coreProperties>
</file>