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90"/>
  </bookViews>
  <sheets>
    <sheet name="Приложение 1 (ОТЧЕТНЫЙ ПЕРИОД) " sheetId="3" r:id="rId1"/>
    <sheet name="Приложение 2 (СВОД)" sheetId="4" r:id="rId2"/>
    <sheet name="Лист1" sheetId="5" r:id="rId3"/>
  </sheets>
  <definedNames>
    <definedName name="_xlnm.Print_Titles" localSheetId="0">'Приложение 1 (ОТЧЕТНЫЙ ПЕРИОД) '!$3:$4</definedName>
    <definedName name="_xlnm.Print_Titles" localSheetId="1">'Приложение 2 (СВОД)'!$3:$4</definedName>
    <definedName name="_xlnm.Print_Area" localSheetId="1">'Приложение 2 (СВОД)'!$A$1:$N$139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6" i="3"/>
  <c r="F165"/>
  <c r="F130" s="1"/>
  <c r="F164"/>
  <c r="M141"/>
  <c r="L141"/>
  <c r="K141"/>
  <c r="I141"/>
  <c r="H141"/>
  <c r="G141"/>
  <c r="F141"/>
  <c r="E141"/>
  <c r="N140"/>
  <c r="N139"/>
  <c r="N138"/>
  <c r="M137"/>
  <c r="L137"/>
  <c r="K137"/>
  <c r="I137"/>
  <c r="H137"/>
  <c r="G137"/>
  <c r="F137"/>
  <c r="E137"/>
  <c r="N137" s="1"/>
  <c r="M240"/>
  <c r="G240"/>
  <c r="N162"/>
  <c r="N161"/>
  <c r="N160"/>
  <c r="M166"/>
  <c r="M165"/>
  <c r="M164"/>
  <c r="L166"/>
  <c r="L165"/>
  <c r="L164"/>
  <c r="L163" s="1"/>
  <c r="K166"/>
  <c r="K165"/>
  <c r="K164"/>
  <c r="I166"/>
  <c r="I165"/>
  <c r="I164"/>
  <c r="H166"/>
  <c r="H165"/>
  <c r="H164"/>
  <c r="H163" s="1"/>
  <c r="G166"/>
  <c r="G165"/>
  <c r="G164"/>
  <c r="E166"/>
  <c r="E165"/>
  <c r="E164"/>
  <c r="M159"/>
  <c r="L159"/>
  <c r="K159"/>
  <c r="I159"/>
  <c r="H159"/>
  <c r="G159"/>
  <c r="F159"/>
  <c r="E159"/>
  <c r="N289"/>
  <c r="N288"/>
  <c r="N287"/>
  <c r="M286"/>
  <c r="L286"/>
  <c r="K286"/>
  <c r="I286"/>
  <c r="H286"/>
  <c r="G286"/>
  <c r="F286"/>
  <c r="E286"/>
  <c r="N285"/>
  <c r="N284"/>
  <c r="N283"/>
  <c r="M282"/>
  <c r="L282"/>
  <c r="K282"/>
  <c r="I282"/>
  <c r="H282"/>
  <c r="G282"/>
  <c r="F282"/>
  <c r="E282"/>
  <c r="N282" s="1"/>
  <c r="N281"/>
  <c r="N280"/>
  <c r="N279"/>
  <c r="M278"/>
  <c r="L278"/>
  <c r="K278"/>
  <c r="I278"/>
  <c r="H278"/>
  <c r="G278"/>
  <c r="F278"/>
  <c r="E278"/>
  <c r="N277"/>
  <c r="N276"/>
  <c r="N275"/>
  <c r="M274"/>
  <c r="L274"/>
  <c r="K274"/>
  <c r="I274"/>
  <c r="H274"/>
  <c r="G274"/>
  <c r="F274"/>
  <c r="E274"/>
  <c r="N273"/>
  <c r="N272"/>
  <c r="N271"/>
  <c r="M270"/>
  <c r="L270"/>
  <c r="K270"/>
  <c r="I270"/>
  <c r="H270"/>
  <c r="G270"/>
  <c r="F270"/>
  <c r="E270"/>
  <c r="N270" s="1"/>
  <c r="N269"/>
  <c r="N268"/>
  <c r="N267"/>
  <c r="M266"/>
  <c r="L266"/>
  <c r="K266"/>
  <c r="I266"/>
  <c r="H266"/>
  <c r="G266"/>
  <c r="F266"/>
  <c r="E266"/>
  <c r="N265"/>
  <c r="N264"/>
  <c r="N263"/>
  <c r="M262"/>
  <c r="L262"/>
  <c r="K262"/>
  <c r="I262"/>
  <c r="H262"/>
  <c r="G262"/>
  <c r="F262"/>
  <c r="E262"/>
  <c r="N261"/>
  <c r="N260"/>
  <c r="N259"/>
  <c r="M258"/>
  <c r="L258"/>
  <c r="K258"/>
  <c r="I258"/>
  <c r="H258"/>
  <c r="G258"/>
  <c r="F258"/>
  <c r="E258"/>
  <c r="N258" s="1"/>
  <c r="N257"/>
  <c r="N256"/>
  <c r="N255"/>
  <c r="M254"/>
  <c r="L254"/>
  <c r="K254"/>
  <c r="I254"/>
  <c r="H254"/>
  <c r="G254"/>
  <c r="F254"/>
  <c r="E254"/>
  <c r="N253"/>
  <c r="N252"/>
  <c r="N251"/>
  <c r="M250"/>
  <c r="L250"/>
  <c r="K250"/>
  <c r="I250"/>
  <c r="H250"/>
  <c r="G250"/>
  <c r="F250"/>
  <c r="E250"/>
  <c r="N250" s="1"/>
  <c r="N249"/>
  <c r="N248"/>
  <c r="N247"/>
  <c r="M246"/>
  <c r="L246"/>
  <c r="K246"/>
  <c r="I246"/>
  <c r="H246"/>
  <c r="G246"/>
  <c r="F246"/>
  <c r="E246"/>
  <c r="M243"/>
  <c r="M242"/>
  <c r="M241"/>
  <c r="L243"/>
  <c r="L242"/>
  <c r="L241"/>
  <c r="L240" s="1"/>
  <c r="K243"/>
  <c r="K242"/>
  <c r="K241"/>
  <c r="K240" s="1"/>
  <c r="I243"/>
  <c r="I242"/>
  <c r="I241"/>
  <c r="I240" s="1"/>
  <c r="H243"/>
  <c r="H242"/>
  <c r="H241"/>
  <c r="G243"/>
  <c r="G242"/>
  <c r="G241"/>
  <c r="F243"/>
  <c r="F242"/>
  <c r="F241"/>
  <c r="E243"/>
  <c r="E241"/>
  <c r="E242"/>
  <c r="M236"/>
  <c r="L236"/>
  <c r="K236"/>
  <c r="I236"/>
  <c r="H236"/>
  <c r="G236"/>
  <c r="F236"/>
  <c r="E236"/>
  <c r="N235"/>
  <c r="N234"/>
  <c r="N233"/>
  <c r="M232"/>
  <c r="L232"/>
  <c r="K232"/>
  <c r="I232"/>
  <c r="H232"/>
  <c r="G232"/>
  <c r="F232"/>
  <c r="E232"/>
  <c r="M229"/>
  <c r="M228"/>
  <c r="M227"/>
  <c r="L229"/>
  <c r="L228"/>
  <c r="L227"/>
  <c r="K229"/>
  <c r="K228"/>
  <c r="K227"/>
  <c r="I229"/>
  <c r="I228"/>
  <c r="I227"/>
  <c r="H229"/>
  <c r="H228"/>
  <c r="H227"/>
  <c r="G229"/>
  <c r="G228"/>
  <c r="G227"/>
  <c r="F229"/>
  <c r="F228"/>
  <c r="F227"/>
  <c r="E229"/>
  <c r="E228"/>
  <c r="E227"/>
  <c r="N225"/>
  <c r="N224"/>
  <c r="N223"/>
  <c r="M222"/>
  <c r="L222"/>
  <c r="K222"/>
  <c r="I222"/>
  <c r="H222"/>
  <c r="G222"/>
  <c r="F222"/>
  <c r="E222"/>
  <c r="N221"/>
  <c r="N220"/>
  <c r="N219"/>
  <c r="M218"/>
  <c r="L218"/>
  <c r="K218"/>
  <c r="I218"/>
  <c r="H218"/>
  <c r="G218"/>
  <c r="F218"/>
  <c r="E218"/>
  <c r="N217"/>
  <c r="N216"/>
  <c r="N215"/>
  <c r="M214"/>
  <c r="L214"/>
  <c r="K214"/>
  <c r="I214"/>
  <c r="H214"/>
  <c r="G214"/>
  <c r="F214"/>
  <c r="E214"/>
  <c r="N213"/>
  <c r="N212"/>
  <c r="N211"/>
  <c r="M210"/>
  <c r="L210"/>
  <c r="K210"/>
  <c r="I210"/>
  <c r="H210"/>
  <c r="G210"/>
  <c r="F210"/>
  <c r="E210"/>
  <c r="N209"/>
  <c r="N208"/>
  <c r="N207"/>
  <c r="M206"/>
  <c r="L206"/>
  <c r="K206"/>
  <c r="I206"/>
  <c r="H206"/>
  <c r="G206"/>
  <c r="F206"/>
  <c r="E206"/>
  <c r="N205"/>
  <c r="N204"/>
  <c r="N203"/>
  <c r="M202"/>
  <c r="L202"/>
  <c r="K202"/>
  <c r="I202"/>
  <c r="H202"/>
  <c r="G202"/>
  <c r="F202"/>
  <c r="E202"/>
  <c r="N201"/>
  <c r="N200"/>
  <c r="N199"/>
  <c r="L198"/>
  <c r="I198"/>
  <c r="H198"/>
  <c r="G198"/>
  <c r="F198"/>
  <c r="E198"/>
  <c r="N197"/>
  <c r="N196"/>
  <c r="N195"/>
  <c r="M194"/>
  <c r="L194"/>
  <c r="K194"/>
  <c r="I194"/>
  <c r="H194"/>
  <c r="G194"/>
  <c r="F194"/>
  <c r="E194"/>
  <c r="N186"/>
  <c r="N185"/>
  <c r="N184"/>
  <c r="M183"/>
  <c r="L183"/>
  <c r="K183"/>
  <c r="I183"/>
  <c r="H183"/>
  <c r="G183"/>
  <c r="F183"/>
  <c r="E183"/>
  <c r="N172"/>
  <c r="N171"/>
  <c r="N170"/>
  <c r="M169"/>
  <c r="L169"/>
  <c r="K169"/>
  <c r="I169"/>
  <c r="H169"/>
  <c r="G169"/>
  <c r="F169"/>
  <c r="E169"/>
  <c r="N158"/>
  <c r="N157"/>
  <c r="N156"/>
  <c r="M155"/>
  <c r="L155"/>
  <c r="K155"/>
  <c r="I155"/>
  <c r="H155"/>
  <c r="G155"/>
  <c r="F155"/>
  <c r="E155"/>
  <c r="N154"/>
  <c r="N153"/>
  <c r="N152"/>
  <c r="M151"/>
  <c r="L151"/>
  <c r="K151"/>
  <c r="I151"/>
  <c r="H151"/>
  <c r="G151"/>
  <c r="F151"/>
  <c r="E151"/>
  <c r="N150"/>
  <c r="N149"/>
  <c r="N148"/>
  <c r="M147"/>
  <c r="L147"/>
  <c r="K147"/>
  <c r="I147"/>
  <c r="H147"/>
  <c r="G147"/>
  <c r="F147"/>
  <c r="E147"/>
  <c r="M68"/>
  <c r="M67"/>
  <c r="M66"/>
  <c r="N64"/>
  <c r="N63"/>
  <c r="N62"/>
  <c r="M61"/>
  <c r="L61"/>
  <c r="K61"/>
  <c r="I61"/>
  <c r="H61"/>
  <c r="G61"/>
  <c r="F61"/>
  <c r="E61"/>
  <c r="N60"/>
  <c r="N59"/>
  <c r="N58"/>
  <c r="M57"/>
  <c r="L57"/>
  <c r="K57"/>
  <c r="I57"/>
  <c r="H57"/>
  <c r="G57"/>
  <c r="F57"/>
  <c r="E57"/>
  <c r="N50"/>
  <c r="N49"/>
  <c r="N48"/>
  <c r="M47"/>
  <c r="L47"/>
  <c r="K47"/>
  <c r="I47"/>
  <c r="H47"/>
  <c r="G47"/>
  <c r="F47"/>
  <c r="E47"/>
  <c r="N45"/>
  <c r="N44"/>
  <c r="N43"/>
  <c r="M42"/>
  <c r="L42"/>
  <c r="K42"/>
  <c r="I42"/>
  <c r="H42"/>
  <c r="G42"/>
  <c r="F42"/>
  <c r="E42"/>
  <c r="N27"/>
  <c r="N26"/>
  <c r="N25"/>
  <c r="M24"/>
  <c r="L24"/>
  <c r="K24"/>
  <c r="I24"/>
  <c r="H24"/>
  <c r="G24"/>
  <c r="F24"/>
  <c r="E24"/>
  <c r="N21"/>
  <c r="N20"/>
  <c r="N19"/>
  <c r="M18"/>
  <c r="L18"/>
  <c r="K18"/>
  <c r="I18"/>
  <c r="H18"/>
  <c r="G18"/>
  <c r="F18"/>
  <c r="E18"/>
  <c r="E240" l="1"/>
  <c r="F240"/>
  <c r="E163"/>
  <c r="N246"/>
  <c r="N278"/>
  <c r="N159"/>
  <c r="N254"/>
  <c r="N286"/>
  <c r="N274"/>
  <c r="I163"/>
  <c r="N266"/>
  <c r="N262"/>
  <c r="H240"/>
  <c r="N232"/>
  <c r="G163"/>
  <c r="F163"/>
  <c r="N183"/>
  <c r="N214"/>
  <c r="N202"/>
  <c r="N236"/>
  <c r="N47"/>
  <c r="N198"/>
  <c r="N222"/>
  <c r="N18"/>
  <c r="N151"/>
  <c r="N165"/>
  <c r="N166"/>
  <c r="N169"/>
  <c r="N210"/>
  <c r="N61"/>
  <c r="N194"/>
  <c r="N218"/>
  <c r="K163"/>
  <c r="N206"/>
  <c r="M163"/>
  <c r="N42"/>
  <c r="N147"/>
  <c r="N57"/>
  <c r="N24"/>
  <c r="N155"/>
  <c r="N164"/>
  <c r="F292"/>
  <c r="N163" l="1"/>
  <c r="N123" l="1"/>
  <c r="N122"/>
  <c r="N121"/>
  <c r="B121"/>
  <c r="M120"/>
  <c r="L120"/>
  <c r="K120"/>
  <c r="I120"/>
  <c r="H120"/>
  <c r="G120"/>
  <c r="F120"/>
  <c r="E120"/>
  <c r="A120"/>
  <c r="N119"/>
  <c r="N118"/>
  <c r="N117"/>
  <c r="M116"/>
  <c r="L116"/>
  <c r="K116"/>
  <c r="I116"/>
  <c r="H116"/>
  <c r="G116"/>
  <c r="F116"/>
  <c r="E116"/>
  <c r="N112"/>
  <c r="N111"/>
  <c r="N110"/>
  <c r="B110"/>
  <c r="M109"/>
  <c r="L109"/>
  <c r="K109"/>
  <c r="I109"/>
  <c r="H109"/>
  <c r="G109"/>
  <c r="F109"/>
  <c r="E109"/>
  <c r="A109"/>
  <c r="N108"/>
  <c r="N107"/>
  <c r="N106"/>
  <c r="M105"/>
  <c r="L105"/>
  <c r="K105"/>
  <c r="I105"/>
  <c r="H105"/>
  <c r="G105"/>
  <c r="F105"/>
  <c r="E105"/>
  <c r="N101"/>
  <c r="N100"/>
  <c r="N99"/>
  <c r="B99"/>
  <c r="M98"/>
  <c r="L98"/>
  <c r="K98"/>
  <c r="I98"/>
  <c r="H98"/>
  <c r="G98"/>
  <c r="F98"/>
  <c r="E98"/>
  <c r="A98"/>
  <c r="N97"/>
  <c r="N96"/>
  <c r="N95"/>
  <c r="M94"/>
  <c r="L94"/>
  <c r="K94"/>
  <c r="I94"/>
  <c r="H94"/>
  <c r="G94"/>
  <c r="F94"/>
  <c r="E94"/>
  <c r="N90"/>
  <c r="N89"/>
  <c r="N88"/>
  <c r="B88"/>
  <c r="M87"/>
  <c r="L87"/>
  <c r="K87"/>
  <c r="I87"/>
  <c r="H87"/>
  <c r="G87"/>
  <c r="F87"/>
  <c r="E87"/>
  <c r="A87"/>
  <c r="N86"/>
  <c r="N85"/>
  <c r="N84"/>
  <c r="M83"/>
  <c r="L83"/>
  <c r="K83"/>
  <c r="I83"/>
  <c r="H83"/>
  <c r="G83"/>
  <c r="F83"/>
  <c r="E83"/>
  <c r="N79"/>
  <c r="N78"/>
  <c r="N77"/>
  <c r="B77"/>
  <c r="M76"/>
  <c r="L76"/>
  <c r="K76"/>
  <c r="I76"/>
  <c r="H76"/>
  <c r="G76"/>
  <c r="F76"/>
  <c r="E76"/>
  <c r="A76"/>
  <c r="N75"/>
  <c r="N74"/>
  <c r="N73"/>
  <c r="M72"/>
  <c r="L72"/>
  <c r="K72"/>
  <c r="I72"/>
  <c r="H72"/>
  <c r="G72"/>
  <c r="F72"/>
  <c r="E72"/>
  <c r="L68"/>
  <c r="K68"/>
  <c r="I68"/>
  <c r="H68"/>
  <c r="G68"/>
  <c r="F68"/>
  <c r="E68"/>
  <c r="L67"/>
  <c r="K67"/>
  <c r="I67"/>
  <c r="H67"/>
  <c r="G67"/>
  <c r="F67"/>
  <c r="E67"/>
  <c r="L66"/>
  <c r="K66"/>
  <c r="I66"/>
  <c r="H66"/>
  <c r="G66"/>
  <c r="F66"/>
  <c r="E66"/>
  <c r="B66"/>
  <c r="M65"/>
  <c r="A65"/>
  <c r="M293"/>
  <c r="M131" s="1"/>
  <c r="L293"/>
  <c r="L131" s="1"/>
  <c r="K293"/>
  <c r="K131" s="1"/>
  <c r="I293"/>
  <c r="I131" s="1"/>
  <c r="H293"/>
  <c r="H131" s="1"/>
  <c r="G293"/>
  <c r="G131" s="1"/>
  <c r="F293"/>
  <c r="F131" s="1"/>
  <c r="E293"/>
  <c r="E131" s="1"/>
  <c r="M292"/>
  <c r="M130" s="1"/>
  <c r="L292"/>
  <c r="L130" s="1"/>
  <c r="K292"/>
  <c r="K130" s="1"/>
  <c r="I292"/>
  <c r="I130" s="1"/>
  <c r="H292"/>
  <c r="H130" s="1"/>
  <c r="G292"/>
  <c r="G130" s="1"/>
  <c r="E292"/>
  <c r="E130" s="1"/>
  <c r="M291"/>
  <c r="M129" s="1"/>
  <c r="L291"/>
  <c r="L129" s="1"/>
  <c r="K291"/>
  <c r="K129" s="1"/>
  <c r="I291"/>
  <c r="I129" s="1"/>
  <c r="H291"/>
  <c r="H129" s="1"/>
  <c r="G291"/>
  <c r="G129" s="1"/>
  <c r="F291"/>
  <c r="F129" s="1"/>
  <c r="E291"/>
  <c r="E129" s="1"/>
  <c r="B291"/>
  <c r="E133"/>
  <c r="F133"/>
  <c r="G133"/>
  <c r="H133"/>
  <c r="I133"/>
  <c r="K133"/>
  <c r="L133"/>
  <c r="M133"/>
  <c r="N134"/>
  <c r="N135"/>
  <c r="N136"/>
  <c r="N142"/>
  <c r="N143"/>
  <c r="N144"/>
  <c r="B241"/>
  <c r="N239"/>
  <c r="N238"/>
  <c r="N237"/>
  <c r="N193"/>
  <c r="N192"/>
  <c r="N191"/>
  <c r="M190"/>
  <c r="L190"/>
  <c r="K190"/>
  <c r="I190"/>
  <c r="H190"/>
  <c r="G190"/>
  <c r="F190"/>
  <c r="E190"/>
  <c r="M290" l="1"/>
  <c r="I290"/>
  <c r="I128"/>
  <c r="M128"/>
  <c r="I226"/>
  <c r="H128"/>
  <c r="N116"/>
  <c r="G65"/>
  <c r="F65"/>
  <c r="N120"/>
  <c r="N109"/>
  <c r="H290"/>
  <c r="N105"/>
  <c r="N94"/>
  <c r="N98"/>
  <c r="N87"/>
  <c r="I65"/>
  <c r="H65"/>
  <c r="E65"/>
  <c r="K65"/>
  <c r="N83"/>
  <c r="N67"/>
  <c r="N76"/>
  <c r="N68"/>
  <c r="N72"/>
  <c r="M226"/>
  <c r="N66"/>
  <c r="E290"/>
  <c r="L65"/>
  <c r="G290"/>
  <c r="F290"/>
  <c r="K290"/>
  <c r="G226"/>
  <c r="L290"/>
  <c r="N292"/>
  <c r="N293"/>
  <c r="N291"/>
  <c r="N141"/>
  <c r="N133"/>
  <c r="K226"/>
  <c r="E226"/>
  <c r="N241"/>
  <c r="H226"/>
  <c r="L226"/>
  <c r="N190"/>
  <c r="F226"/>
  <c r="N227"/>
  <c r="N228"/>
  <c r="N229"/>
  <c r="F128" l="1"/>
  <c r="G128"/>
  <c r="N65"/>
  <c r="N290"/>
  <c r="N226"/>
  <c r="E128" l="1"/>
  <c r="N181" l="1"/>
  <c r="N180"/>
  <c r="N179"/>
  <c r="M178"/>
  <c r="L178"/>
  <c r="K178"/>
  <c r="N177"/>
  <c r="N176"/>
  <c r="N175"/>
  <c r="M174"/>
  <c r="L174"/>
  <c r="K174"/>
  <c r="I178"/>
  <c r="H178"/>
  <c r="G178"/>
  <c r="F178"/>
  <c r="E178"/>
  <c r="N178" s="1"/>
  <c r="I174"/>
  <c r="H174"/>
  <c r="G174"/>
  <c r="F174"/>
  <c r="E174"/>
  <c r="M54"/>
  <c r="M53"/>
  <c r="M52"/>
  <c r="L54"/>
  <c r="L53"/>
  <c r="L52"/>
  <c r="K54"/>
  <c r="K53"/>
  <c r="K52"/>
  <c r="I54"/>
  <c r="I53"/>
  <c r="I52"/>
  <c r="H54"/>
  <c r="H53"/>
  <c r="H52"/>
  <c r="G54"/>
  <c r="G53"/>
  <c r="G52"/>
  <c r="F54"/>
  <c r="F53"/>
  <c r="F52"/>
  <c r="E54"/>
  <c r="E53"/>
  <c r="E52"/>
  <c r="L128" l="1"/>
  <c r="N174"/>
  <c r="N129"/>
  <c r="M38"/>
  <c r="M13" s="1"/>
  <c r="M37"/>
  <c r="M12" s="1"/>
  <c r="M36"/>
  <c r="M11" s="1"/>
  <c r="L38"/>
  <c r="L13" s="1"/>
  <c r="L37"/>
  <c r="L12" s="1"/>
  <c r="L36"/>
  <c r="L11" s="1"/>
  <c r="K38"/>
  <c r="K13" s="1"/>
  <c r="K37"/>
  <c r="K12" s="1"/>
  <c r="K36"/>
  <c r="K11" s="1"/>
  <c r="I38"/>
  <c r="I13" s="1"/>
  <c r="I37"/>
  <c r="I12" s="1"/>
  <c r="I36"/>
  <c r="I11" s="1"/>
  <c r="H38"/>
  <c r="H13" s="1"/>
  <c r="H37"/>
  <c r="H12" s="1"/>
  <c r="H36"/>
  <c r="H11" s="1"/>
  <c r="G38"/>
  <c r="G13" s="1"/>
  <c r="G37"/>
  <c r="G12" s="1"/>
  <c r="G36"/>
  <c r="G11" s="1"/>
  <c r="F38"/>
  <c r="F13" s="1"/>
  <c r="F37"/>
  <c r="F12" s="1"/>
  <c r="F36"/>
  <c r="F11" s="1"/>
  <c r="E38"/>
  <c r="E37"/>
  <c r="E36"/>
  <c r="E11" s="1"/>
  <c r="K128" l="1"/>
  <c r="G10"/>
  <c r="F10"/>
  <c r="L10"/>
  <c r="E13"/>
  <c r="H10"/>
  <c r="E12"/>
  <c r="K10"/>
  <c r="M10"/>
  <c r="I10"/>
  <c r="M3" i="4" l="1"/>
  <c r="R146" l="1"/>
  <c r="S146"/>
  <c r="A132" l="1"/>
  <c r="Y145" l="1"/>
  <c r="A51" i="3" l="1"/>
  <c r="R144" i="4" l="1"/>
  <c r="W145"/>
  <c r="X145"/>
  <c r="S145"/>
  <c r="S18"/>
  <c r="S150" s="1"/>
  <c r="R18"/>
  <c r="R150" s="1"/>
  <c r="K3"/>
  <c r="L4"/>
  <c r="M4"/>
  <c r="K4"/>
  <c r="F4"/>
  <c r="U4" s="1"/>
  <c r="U145" s="1"/>
  <c r="G4"/>
  <c r="V4" s="1"/>
  <c r="V145" s="1"/>
  <c r="H4"/>
  <c r="I4"/>
  <c r="E4"/>
  <c r="T4" s="1"/>
  <c r="T145" s="1"/>
  <c r="K135" l="1"/>
  <c r="L135"/>
  <c r="M135"/>
  <c r="E135"/>
  <c r="F135"/>
  <c r="G135"/>
  <c r="H135"/>
  <c r="I135"/>
  <c r="N135"/>
  <c r="K134"/>
  <c r="F134"/>
  <c r="G134"/>
  <c r="H134"/>
  <c r="I134"/>
  <c r="E134"/>
  <c r="N54" i="3" l="1"/>
  <c r="N53"/>
  <c r="N52"/>
  <c r="N38"/>
  <c r="N37"/>
  <c r="N36"/>
  <c r="N35" l="1"/>
  <c r="N51"/>
  <c r="N43" i="4"/>
  <c r="K44"/>
  <c r="L44"/>
  <c r="M44"/>
  <c r="N44"/>
  <c r="K45"/>
  <c r="L45"/>
  <c r="M45"/>
  <c r="N45"/>
  <c r="K46"/>
  <c r="L46"/>
  <c r="M46"/>
  <c r="N46"/>
  <c r="E44"/>
  <c r="F44"/>
  <c r="G44"/>
  <c r="H44"/>
  <c r="I44"/>
  <c r="E45"/>
  <c r="F45"/>
  <c r="G45"/>
  <c r="H45"/>
  <c r="I45"/>
  <c r="E46"/>
  <c r="F46"/>
  <c r="G46"/>
  <c r="H46"/>
  <c r="I46"/>
  <c r="K50" l="1"/>
  <c r="L50"/>
  <c r="M50"/>
  <c r="N50"/>
  <c r="K51"/>
  <c r="L51"/>
  <c r="M51"/>
  <c r="N51"/>
  <c r="K52"/>
  <c r="L52"/>
  <c r="M52"/>
  <c r="N52"/>
  <c r="K53"/>
  <c r="L53"/>
  <c r="M53"/>
  <c r="N53"/>
  <c r="K54"/>
  <c r="L54"/>
  <c r="M54"/>
  <c r="N54"/>
  <c r="K55"/>
  <c r="L55"/>
  <c r="M55"/>
  <c r="N55"/>
  <c r="K56"/>
  <c r="L56"/>
  <c r="M56"/>
  <c r="N56"/>
  <c r="K57"/>
  <c r="L57"/>
  <c r="M57"/>
  <c r="N57"/>
  <c r="E51"/>
  <c r="F51"/>
  <c r="G51"/>
  <c r="H51"/>
  <c r="I51"/>
  <c r="E52"/>
  <c r="F52"/>
  <c r="G52"/>
  <c r="H52"/>
  <c r="I52"/>
  <c r="E53"/>
  <c r="F53"/>
  <c r="G53"/>
  <c r="H53"/>
  <c r="I53"/>
  <c r="E54"/>
  <c r="F54"/>
  <c r="G54"/>
  <c r="H54"/>
  <c r="I54"/>
  <c r="E55"/>
  <c r="F55"/>
  <c r="G55"/>
  <c r="H55"/>
  <c r="I55"/>
  <c r="E56"/>
  <c r="F56"/>
  <c r="G56"/>
  <c r="H56"/>
  <c r="I56"/>
  <c r="E57"/>
  <c r="F57"/>
  <c r="G57"/>
  <c r="H57"/>
  <c r="I57"/>
  <c r="F50"/>
  <c r="G50"/>
  <c r="H50"/>
  <c r="I50"/>
  <c r="E50"/>
  <c r="B4" l="1"/>
  <c r="A2"/>
  <c r="R134" l="1"/>
  <c r="R202" s="1"/>
  <c r="S134"/>
  <c r="S202" s="1"/>
  <c r="S124"/>
  <c r="S198" s="1"/>
  <c r="S117"/>
  <c r="S194" s="1"/>
  <c r="S110"/>
  <c r="S190" s="1"/>
  <c r="S103"/>
  <c r="S186" s="1"/>
  <c r="S96"/>
  <c r="S182" s="1"/>
  <c r="S89"/>
  <c r="S178" s="1"/>
  <c r="S82"/>
  <c r="S174" s="1"/>
  <c r="S75"/>
  <c r="S170" s="1"/>
  <c r="S68"/>
  <c r="S166" s="1"/>
  <c r="S61"/>
  <c r="S162" s="1"/>
  <c r="S43"/>
  <c r="S158" s="1"/>
  <c r="R5"/>
  <c r="S36"/>
  <c r="S154" s="1"/>
  <c r="S5"/>
  <c r="R4"/>
  <c r="R145" s="1"/>
  <c r="K19" l="1"/>
  <c r="L19"/>
  <c r="M19"/>
  <c r="K20"/>
  <c r="L20"/>
  <c r="M20"/>
  <c r="K21"/>
  <c r="L21"/>
  <c r="M21"/>
  <c r="E19"/>
  <c r="F19"/>
  <c r="G19"/>
  <c r="H19"/>
  <c r="I19"/>
  <c r="E20"/>
  <c r="F20"/>
  <c r="G20"/>
  <c r="H20"/>
  <c r="I20"/>
  <c r="E21"/>
  <c r="F21"/>
  <c r="G21"/>
  <c r="H21"/>
  <c r="I21"/>
  <c r="A124"/>
  <c r="A117"/>
  <c r="A103"/>
  <c r="A96"/>
  <c r="A89"/>
  <c r="A82"/>
  <c r="A75"/>
  <c r="A68"/>
  <c r="A61"/>
  <c r="A43"/>
  <c r="A36"/>
  <c r="M22" l="1"/>
  <c r="L22"/>
  <c r="K22"/>
  <c r="I22"/>
  <c r="H22"/>
  <c r="G22"/>
  <c r="F22"/>
  <c r="E22"/>
  <c r="V134"/>
  <c r="T134"/>
  <c r="T202" s="1"/>
  <c r="K125"/>
  <c r="L125"/>
  <c r="M125"/>
  <c r="N125"/>
  <c r="K126"/>
  <c r="L126"/>
  <c r="M126"/>
  <c r="N126"/>
  <c r="K127"/>
  <c r="L127"/>
  <c r="M127"/>
  <c r="N127"/>
  <c r="E125"/>
  <c r="F125"/>
  <c r="G125"/>
  <c r="H125"/>
  <c r="I125"/>
  <c r="E126"/>
  <c r="F126"/>
  <c r="G126"/>
  <c r="H126"/>
  <c r="I126"/>
  <c r="E127"/>
  <c r="F127"/>
  <c r="G127"/>
  <c r="H127"/>
  <c r="I127"/>
  <c r="K118"/>
  <c r="L118"/>
  <c r="M118"/>
  <c r="N118"/>
  <c r="K119"/>
  <c r="L119"/>
  <c r="M119"/>
  <c r="N119"/>
  <c r="K120"/>
  <c r="L120"/>
  <c r="M120"/>
  <c r="N120"/>
  <c r="E118"/>
  <c r="F118"/>
  <c r="G118"/>
  <c r="H118"/>
  <c r="I118"/>
  <c r="E119"/>
  <c r="F119"/>
  <c r="G119"/>
  <c r="H119"/>
  <c r="I119"/>
  <c r="E120"/>
  <c r="F120"/>
  <c r="G120"/>
  <c r="H120"/>
  <c r="I120"/>
  <c r="K111"/>
  <c r="L111"/>
  <c r="M111"/>
  <c r="N111"/>
  <c r="K112"/>
  <c r="L112"/>
  <c r="M112"/>
  <c r="N112"/>
  <c r="K113"/>
  <c r="L113"/>
  <c r="M113"/>
  <c r="N113"/>
  <c r="E111"/>
  <c r="F111"/>
  <c r="G111"/>
  <c r="H111"/>
  <c r="I111"/>
  <c r="E112"/>
  <c r="F112"/>
  <c r="G112"/>
  <c r="H112"/>
  <c r="I112"/>
  <c r="E113"/>
  <c r="F113"/>
  <c r="G113"/>
  <c r="H113"/>
  <c r="I113"/>
  <c r="K104"/>
  <c r="L104"/>
  <c r="M104"/>
  <c r="N104"/>
  <c r="K105"/>
  <c r="L105"/>
  <c r="M105"/>
  <c r="N105"/>
  <c r="K106"/>
  <c r="L106"/>
  <c r="M106"/>
  <c r="N106"/>
  <c r="E104"/>
  <c r="F104"/>
  <c r="G104"/>
  <c r="H104"/>
  <c r="I104"/>
  <c r="E105"/>
  <c r="F105"/>
  <c r="G105"/>
  <c r="H105"/>
  <c r="I105"/>
  <c r="E106"/>
  <c r="F106"/>
  <c r="G106"/>
  <c r="H106"/>
  <c r="I106"/>
  <c r="K97"/>
  <c r="L97"/>
  <c r="M97"/>
  <c r="N97"/>
  <c r="K98"/>
  <c r="L98"/>
  <c r="M98"/>
  <c r="N98"/>
  <c r="K99"/>
  <c r="L99"/>
  <c r="M99"/>
  <c r="N99"/>
  <c r="E97"/>
  <c r="F97"/>
  <c r="G97"/>
  <c r="H97"/>
  <c r="I97"/>
  <c r="E98"/>
  <c r="F98"/>
  <c r="G98"/>
  <c r="H98"/>
  <c r="I98"/>
  <c r="E99"/>
  <c r="F99"/>
  <c r="G99"/>
  <c r="H99"/>
  <c r="I99"/>
  <c r="K90"/>
  <c r="L90"/>
  <c r="M90"/>
  <c r="N90"/>
  <c r="K91"/>
  <c r="L91"/>
  <c r="M91"/>
  <c r="N91"/>
  <c r="K92"/>
  <c r="L92"/>
  <c r="M92"/>
  <c r="N92"/>
  <c r="E90"/>
  <c r="F90"/>
  <c r="G90"/>
  <c r="H90"/>
  <c r="I90"/>
  <c r="E91"/>
  <c r="F91"/>
  <c r="G91"/>
  <c r="H91"/>
  <c r="I91"/>
  <c r="E92"/>
  <c r="F92"/>
  <c r="G92"/>
  <c r="H92"/>
  <c r="I92"/>
  <c r="K83"/>
  <c r="L83"/>
  <c r="M83"/>
  <c r="N83"/>
  <c r="K84"/>
  <c r="L84"/>
  <c r="M84"/>
  <c r="N84"/>
  <c r="K85"/>
  <c r="L85"/>
  <c r="M85"/>
  <c r="N85"/>
  <c r="E83"/>
  <c r="F83"/>
  <c r="G83"/>
  <c r="H83"/>
  <c r="I83"/>
  <c r="E84"/>
  <c r="F84"/>
  <c r="G84"/>
  <c r="H84"/>
  <c r="I84"/>
  <c r="E85"/>
  <c r="F85"/>
  <c r="G85"/>
  <c r="H85"/>
  <c r="I85"/>
  <c r="K76"/>
  <c r="L76"/>
  <c r="M76"/>
  <c r="N76"/>
  <c r="K77"/>
  <c r="L77"/>
  <c r="M77"/>
  <c r="N77"/>
  <c r="K78"/>
  <c r="L78"/>
  <c r="M78"/>
  <c r="N78"/>
  <c r="E76"/>
  <c r="F76"/>
  <c r="G76"/>
  <c r="H76"/>
  <c r="I76"/>
  <c r="E77"/>
  <c r="F77"/>
  <c r="G77"/>
  <c r="H77"/>
  <c r="I77"/>
  <c r="E78"/>
  <c r="F78"/>
  <c r="G78"/>
  <c r="H78"/>
  <c r="I78"/>
  <c r="K69"/>
  <c r="L69"/>
  <c r="M69"/>
  <c r="N69"/>
  <c r="K70"/>
  <c r="L70"/>
  <c r="M70"/>
  <c r="N70"/>
  <c r="K71"/>
  <c r="L71"/>
  <c r="M71"/>
  <c r="N71"/>
  <c r="E69"/>
  <c r="F69"/>
  <c r="G69"/>
  <c r="H69"/>
  <c r="I69"/>
  <c r="E70"/>
  <c r="F70"/>
  <c r="G70"/>
  <c r="H70"/>
  <c r="I70"/>
  <c r="E71"/>
  <c r="F71"/>
  <c r="G71"/>
  <c r="H71"/>
  <c r="I71"/>
  <c r="K64"/>
  <c r="L64"/>
  <c r="M64"/>
  <c r="N64"/>
  <c r="K62"/>
  <c r="L62"/>
  <c r="M62"/>
  <c r="N62"/>
  <c r="K63"/>
  <c r="L63"/>
  <c r="M63"/>
  <c r="N63"/>
  <c r="E62"/>
  <c r="F62"/>
  <c r="G62"/>
  <c r="H62"/>
  <c r="I62"/>
  <c r="E63"/>
  <c r="F63"/>
  <c r="G63"/>
  <c r="H63"/>
  <c r="I63"/>
  <c r="E64"/>
  <c r="F64"/>
  <c r="G64"/>
  <c r="H64"/>
  <c r="I64"/>
  <c r="K37"/>
  <c r="L37"/>
  <c r="M37"/>
  <c r="N37"/>
  <c r="K38"/>
  <c r="L38"/>
  <c r="M38"/>
  <c r="N38"/>
  <c r="K39"/>
  <c r="L39"/>
  <c r="M39"/>
  <c r="N39"/>
  <c r="E37"/>
  <c r="F37"/>
  <c r="G37"/>
  <c r="H37"/>
  <c r="I37"/>
  <c r="E38"/>
  <c r="F38"/>
  <c r="G38"/>
  <c r="H38"/>
  <c r="I38"/>
  <c r="E39"/>
  <c r="F39"/>
  <c r="G39"/>
  <c r="H39"/>
  <c r="I39"/>
  <c r="V202" l="1"/>
  <c r="Y134"/>
  <c r="Y202" s="1"/>
  <c r="W134"/>
  <c r="W202" s="1"/>
  <c r="U134"/>
  <c r="U202" s="1"/>
  <c r="X134"/>
  <c r="X202" s="1"/>
  <c r="I27"/>
  <c r="I32" s="1"/>
  <c r="G27"/>
  <c r="G32" s="1"/>
  <c r="E27"/>
  <c r="H26"/>
  <c r="H31" s="1"/>
  <c r="F26"/>
  <c r="F31" s="1"/>
  <c r="I25"/>
  <c r="G25"/>
  <c r="E25"/>
  <c r="M27"/>
  <c r="M32" s="1"/>
  <c r="K27"/>
  <c r="K32" s="1"/>
  <c r="M26"/>
  <c r="M31" s="1"/>
  <c r="K26"/>
  <c r="K31" s="1"/>
  <c r="M25"/>
  <c r="K25"/>
  <c r="H27"/>
  <c r="H32" s="1"/>
  <c r="F27"/>
  <c r="F32" s="1"/>
  <c r="I26"/>
  <c r="I31" s="1"/>
  <c r="G26"/>
  <c r="G31" s="1"/>
  <c r="E26"/>
  <c r="H25"/>
  <c r="F25"/>
  <c r="L27"/>
  <c r="L32" s="1"/>
  <c r="L26"/>
  <c r="L31" s="1"/>
  <c r="L25"/>
  <c r="F47"/>
  <c r="I121"/>
  <c r="G121"/>
  <c r="E121"/>
  <c r="M121"/>
  <c r="K121"/>
  <c r="H47"/>
  <c r="H107"/>
  <c r="F107"/>
  <c r="H121"/>
  <c r="F121"/>
  <c r="N121"/>
  <c r="L121"/>
  <c r="I47"/>
  <c r="G47"/>
  <c r="E47"/>
  <c r="L47"/>
  <c r="F65"/>
  <c r="H72"/>
  <c r="F72"/>
  <c r="H79"/>
  <c r="F79"/>
  <c r="H86"/>
  <c r="F86"/>
  <c r="H93"/>
  <c r="F93"/>
  <c r="H114"/>
  <c r="F114"/>
  <c r="H128"/>
  <c r="F128"/>
  <c r="M47"/>
  <c r="K47"/>
  <c r="I65"/>
  <c r="G65"/>
  <c r="E65"/>
  <c r="M65"/>
  <c r="K65"/>
  <c r="M72"/>
  <c r="K72"/>
  <c r="M79"/>
  <c r="K79"/>
  <c r="M86"/>
  <c r="K86"/>
  <c r="M93"/>
  <c r="K93"/>
  <c r="I100"/>
  <c r="G100"/>
  <c r="E100"/>
  <c r="M100"/>
  <c r="K100"/>
  <c r="M107"/>
  <c r="K107"/>
  <c r="M114"/>
  <c r="K114"/>
  <c r="M128"/>
  <c r="K128"/>
  <c r="H65"/>
  <c r="N65"/>
  <c r="L65"/>
  <c r="I72"/>
  <c r="G72"/>
  <c r="E72"/>
  <c r="N72"/>
  <c r="L72"/>
  <c r="I79"/>
  <c r="G79"/>
  <c r="E79"/>
  <c r="N79"/>
  <c r="L79"/>
  <c r="I86"/>
  <c r="G86"/>
  <c r="E86"/>
  <c r="N86"/>
  <c r="L86"/>
  <c r="I93"/>
  <c r="G93"/>
  <c r="E93"/>
  <c r="N93"/>
  <c r="L93"/>
  <c r="H100"/>
  <c r="F100"/>
  <c r="N100"/>
  <c r="L100"/>
  <c r="I107"/>
  <c r="G107"/>
  <c r="E107"/>
  <c r="N107"/>
  <c r="L107"/>
  <c r="I114"/>
  <c r="G114"/>
  <c r="E114"/>
  <c r="N114"/>
  <c r="L114"/>
  <c r="I128"/>
  <c r="G128"/>
  <c r="E128"/>
  <c r="N128"/>
  <c r="L128"/>
  <c r="I40"/>
  <c r="G40"/>
  <c r="E40"/>
  <c r="M40"/>
  <c r="K40"/>
  <c r="H40"/>
  <c r="F40"/>
  <c r="N40"/>
  <c r="L40"/>
  <c r="B83"/>
  <c r="R82" s="1"/>
  <c r="R174" s="1"/>
  <c r="B69"/>
  <c r="R68" s="1"/>
  <c r="R166" s="1"/>
  <c r="B125"/>
  <c r="R124" s="1"/>
  <c r="R198" s="1"/>
  <c r="B118"/>
  <c r="R117" s="1"/>
  <c r="R194" s="1"/>
  <c r="B111"/>
  <c r="R110" s="1"/>
  <c r="R190" s="1"/>
  <c r="B104"/>
  <c r="R103" s="1"/>
  <c r="R186" s="1"/>
  <c r="B97"/>
  <c r="R96" s="1"/>
  <c r="R182" s="1"/>
  <c r="B90"/>
  <c r="R89" s="1"/>
  <c r="R178" s="1"/>
  <c r="B76"/>
  <c r="R75" s="1"/>
  <c r="R170" s="1"/>
  <c r="B62"/>
  <c r="R61" s="1"/>
  <c r="R162" s="1"/>
  <c r="B44"/>
  <c r="R43" s="1"/>
  <c r="R158" s="1"/>
  <c r="B37"/>
  <c r="R36" s="1"/>
  <c r="R154" s="1"/>
  <c r="M6"/>
  <c r="L6"/>
  <c r="K6"/>
  <c r="I6"/>
  <c r="H6"/>
  <c r="G6"/>
  <c r="F6"/>
  <c r="E6"/>
  <c r="N124"/>
  <c r="M124"/>
  <c r="L124"/>
  <c r="K124"/>
  <c r="I124"/>
  <c r="H124"/>
  <c r="G124"/>
  <c r="F124"/>
  <c r="E124"/>
  <c r="T124" s="1"/>
  <c r="T198" s="1"/>
  <c r="N117"/>
  <c r="M117"/>
  <c r="L117"/>
  <c r="K117"/>
  <c r="I117"/>
  <c r="H117"/>
  <c r="G117"/>
  <c r="V117" s="1"/>
  <c r="F117"/>
  <c r="E117"/>
  <c r="T117" s="1"/>
  <c r="T194" s="1"/>
  <c r="B52" i="3"/>
  <c r="N110" i="4"/>
  <c r="M51" i="3"/>
  <c r="M110" i="4" s="1"/>
  <c r="L51" i="3"/>
  <c r="L110" i="4" s="1"/>
  <c r="K51" i="3"/>
  <c r="K110" i="4" s="1"/>
  <c r="I51" i="3"/>
  <c r="I110" i="4" s="1"/>
  <c r="H51" i="3"/>
  <c r="H110" i="4" s="1"/>
  <c r="G51" i="3"/>
  <c r="G110" i="4" s="1"/>
  <c r="F51" i="3"/>
  <c r="F110" i="4" s="1"/>
  <c r="E51" i="3"/>
  <c r="E110" i="4" s="1"/>
  <c r="T110" s="1"/>
  <c r="T190" s="1"/>
  <c r="N103"/>
  <c r="M103"/>
  <c r="L103"/>
  <c r="K103"/>
  <c r="I103"/>
  <c r="H103"/>
  <c r="G103"/>
  <c r="V103" s="1"/>
  <c r="F103"/>
  <c r="E103"/>
  <c r="T103" s="1"/>
  <c r="T186" s="1"/>
  <c r="N96"/>
  <c r="M96"/>
  <c r="L96"/>
  <c r="K96"/>
  <c r="I96"/>
  <c r="H96"/>
  <c r="G96"/>
  <c r="F96"/>
  <c r="U96" s="1"/>
  <c r="U182" s="1"/>
  <c r="E96"/>
  <c r="T96" s="1"/>
  <c r="T182" s="1"/>
  <c r="N89"/>
  <c r="M89"/>
  <c r="L89"/>
  <c r="K89"/>
  <c r="I89"/>
  <c r="H89"/>
  <c r="G89"/>
  <c r="V89" s="1"/>
  <c r="F89"/>
  <c r="E89"/>
  <c r="T89" s="1"/>
  <c r="T178" s="1"/>
  <c r="N82"/>
  <c r="M82"/>
  <c r="L82"/>
  <c r="K82"/>
  <c r="I82"/>
  <c r="H82"/>
  <c r="G82"/>
  <c r="F82"/>
  <c r="U82" s="1"/>
  <c r="U174" s="1"/>
  <c r="E82"/>
  <c r="T82" s="1"/>
  <c r="T174" s="1"/>
  <c r="N75"/>
  <c r="M75"/>
  <c r="L75"/>
  <c r="K75"/>
  <c r="I75"/>
  <c r="H75"/>
  <c r="G75"/>
  <c r="V75" s="1"/>
  <c r="F75"/>
  <c r="E75"/>
  <c r="T75" s="1"/>
  <c r="T170" s="1"/>
  <c r="B36" i="3"/>
  <c r="N68" i="4"/>
  <c r="M35" i="3"/>
  <c r="M68" i="4" s="1"/>
  <c r="L35" i="3"/>
  <c r="L68" i="4" s="1"/>
  <c r="K35" i="3"/>
  <c r="K68" i="4" s="1"/>
  <c r="I35" i="3"/>
  <c r="I68" i="4" s="1"/>
  <c r="H35" i="3"/>
  <c r="H68" i="4" s="1"/>
  <c r="G35" i="3"/>
  <c r="G68" i="4" s="1"/>
  <c r="F35" i="3"/>
  <c r="F68" i="4" s="1"/>
  <c r="E35" i="3"/>
  <c r="E68" i="4" s="1"/>
  <c r="T68" s="1"/>
  <c r="T166" s="1"/>
  <c r="N34" i="3"/>
  <c r="N33"/>
  <c r="N32"/>
  <c r="M31"/>
  <c r="L31"/>
  <c r="K31"/>
  <c r="I31"/>
  <c r="H31"/>
  <c r="G31"/>
  <c r="F31"/>
  <c r="E31"/>
  <c r="N61" i="4"/>
  <c r="M61"/>
  <c r="L61"/>
  <c r="K61"/>
  <c r="I61"/>
  <c r="H61"/>
  <c r="G61"/>
  <c r="V61" s="1"/>
  <c r="F61"/>
  <c r="E61"/>
  <c r="T61" s="1"/>
  <c r="T162" s="1"/>
  <c r="V194" l="1"/>
  <c r="Y117"/>
  <c r="Y194" s="1"/>
  <c r="V186"/>
  <c r="Y103"/>
  <c r="Y186" s="1"/>
  <c r="V170"/>
  <c r="Y75"/>
  <c r="Y170" s="1"/>
  <c r="V162"/>
  <c r="Y61"/>
  <c r="Y162" s="1"/>
  <c r="V178"/>
  <c r="Y89"/>
  <c r="Y178" s="1"/>
  <c r="F30"/>
  <c r="F24"/>
  <c r="M30"/>
  <c r="M24"/>
  <c r="G30"/>
  <c r="G24"/>
  <c r="L108"/>
  <c r="I108"/>
  <c r="H101"/>
  <c r="N94"/>
  <c r="G94"/>
  <c r="N80"/>
  <c r="G80"/>
  <c r="N66"/>
  <c r="K129"/>
  <c r="K115"/>
  <c r="K101"/>
  <c r="M87"/>
  <c r="M73"/>
  <c r="G66"/>
  <c r="F129"/>
  <c r="F115"/>
  <c r="F87"/>
  <c r="F73"/>
  <c r="N122"/>
  <c r="E122"/>
  <c r="I122"/>
  <c r="L30"/>
  <c r="L24"/>
  <c r="H30"/>
  <c r="H24"/>
  <c r="K30"/>
  <c r="K24"/>
  <c r="E24"/>
  <c r="I30"/>
  <c r="I24"/>
  <c r="X61"/>
  <c r="X162" s="1"/>
  <c r="W68"/>
  <c r="W166" s="1"/>
  <c r="W82"/>
  <c r="W174" s="1"/>
  <c r="W110"/>
  <c r="W190" s="1"/>
  <c r="X117"/>
  <c r="X194" s="1"/>
  <c r="W124"/>
  <c r="W198" s="1"/>
  <c r="U124"/>
  <c r="U198" s="1"/>
  <c r="U110"/>
  <c r="U190" s="1"/>
  <c r="U68"/>
  <c r="U166" s="1"/>
  <c r="U61"/>
  <c r="U162" s="1"/>
  <c r="W61"/>
  <c r="W162" s="1"/>
  <c r="V68"/>
  <c r="X68"/>
  <c r="X166" s="1"/>
  <c r="W75"/>
  <c r="W170" s="1"/>
  <c r="U75"/>
  <c r="U170" s="1"/>
  <c r="X75"/>
  <c r="X170" s="1"/>
  <c r="V82"/>
  <c r="X82"/>
  <c r="X174" s="1"/>
  <c r="W89"/>
  <c r="W178" s="1"/>
  <c r="U89"/>
  <c r="U178" s="1"/>
  <c r="X89"/>
  <c r="X178" s="1"/>
  <c r="X96"/>
  <c r="X182" s="1"/>
  <c r="V96"/>
  <c r="W103"/>
  <c r="W186" s="1"/>
  <c r="U103"/>
  <c r="U186" s="1"/>
  <c r="X103"/>
  <c r="X186" s="1"/>
  <c r="V110"/>
  <c r="X110"/>
  <c r="X190" s="1"/>
  <c r="U117"/>
  <c r="U194" s="1"/>
  <c r="W117"/>
  <c r="W194" s="1"/>
  <c r="V124"/>
  <c r="X124"/>
  <c r="X198" s="1"/>
  <c r="L129"/>
  <c r="I129"/>
  <c r="N115"/>
  <c r="G115"/>
  <c r="N101"/>
  <c r="L87"/>
  <c r="I87"/>
  <c r="L73"/>
  <c r="I73"/>
  <c r="K108"/>
  <c r="E101"/>
  <c r="I101"/>
  <c r="M94"/>
  <c r="M80"/>
  <c r="M66"/>
  <c r="F94"/>
  <c r="F80"/>
  <c r="F66"/>
  <c r="H122"/>
  <c r="H108"/>
  <c r="K122"/>
  <c r="N129"/>
  <c r="G129"/>
  <c r="L115"/>
  <c r="I115"/>
  <c r="N108"/>
  <c r="G108"/>
  <c r="L101"/>
  <c r="L94"/>
  <c r="I94"/>
  <c r="N87"/>
  <c r="G87"/>
  <c r="L80"/>
  <c r="I80"/>
  <c r="N73"/>
  <c r="G73"/>
  <c r="L66"/>
  <c r="H66"/>
  <c r="M129"/>
  <c r="M115"/>
  <c r="M108"/>
  <c r="M101"/>
  <c r="G101"/>
  <c r="K94"/>
  <c r="K87"/>
  <c r="K80"/>
  <c r="K73"/>
  <c r="K66"/>
  <c r="E66"/>
  <c r="I66"/>
  <c r="H129"/>
  <c r="H115"/>
  <c r="H94"/>
  <c r="H87"/>
  <c r="H80"/>
  <c r="H73"/>
  <c r="L122"/>
  <c r="F122"/>
  <c r="F108"/>
  <c r="M122"/>
  <c r="G122"/>
  <c r="W96"/>
  <c r="W182" s="1"/>
  <c r="E30"/>
  <c r="E31"/>
  <c r="E32"/>
  <c r="P121"/>
  <c r="P40"/>
  <c r="E129"/>
  <c r="P128"/>
  <c r="E115"/>
  <c r="P114"/>
  <c r="E108"/>
  <c r="P107"/>
  <c r="F101"/>
  <c r="P100"/>
  <c r="E94"/>
  <c r="P93"/>
  <c r="E87"/>
  <c r="P86"/>
  <c r="E80"/>
  <c r="P79"/>
  <c r="E73"/>
  <c r="P72"/>
  <c r="P65"/>
  <c r="N31" i="3"/>
  <c r="M43" i="4"/>
  <c r="L43"/>
  <c r="K43"/>
  <c r="I43"/>
  <c r="H43"/>
  <c r="G43"/>
  <c r="F43"/>
  <c r="E43"/>
  <c r="T43" s="1"/>
  <c r="N27"/>
  <c r="N26"/>
  <c r="P26" s="1"/>
  <c r="L36"/>
  <c r="L41" s="1"/>
  <c r="M36"/>
  <c r="M41" s="1"/>
  <c r="N36"/>
  <c r="N41" s="1"/>
  <c r="K36"/>
  <c r="K41" s="1"/>
  <c r="I36"/>
  <c r="I41" s="1"/>
  <c r="H36"/>
  <c r="H41" s="1"/>
  <c r="G36"/>
  <c r="F36"/>
  <c r="N12" i="3"/>
  <c r="N13"/>
  <c r="N11"/>
  <c r="L18" i="4"/>
  <c r="M18"/>
  <c r="K18"/>
  <c r="F18"/>
  <c r="G18"/>
  <c r="H18"/>
  <c r="I18"/>
  <c r="E10" i="3"/>
  <c r="H48" i="4" l="1"/>
  <c r="M48"/>
  <c r="V198"/>
  <c r="Y124"/>
  <c r="Y198" s="1"/>
  <c r="V190"/>
  <c r="Y110"/>
  <c r="Y190" s="1"/>
  <c r="V182"/>
  <c r="Y96"/>
  <c r="Y182" s="1"/>
  <c r="V174"/>
  <c r="Y82"/>
  <c r="Y174" s="1"/>
  <c r="V166"/>
  <c r="Y68"/>
  <c r="Y166" s="1"/>
  <c r="I48"/>
  <c r="L48"/>
  <c r="E18"/>
  <c r="T18" s="1"/>
  <c r="T150" s="1"/>
  <c r="E36"/>
  <c r="T36" s="1"/>
  <c r="T154" s="1"/>
  <c r="X18"/>
  <c r="X150" s="1"/>
  <c r="V18"/>
  <c r="V150" s="1"/>
  <c r="M134"/>
  <c r="U18"/>
  <c r="U150" s="1"/>
  <c r="L134"/>
  <c r="T158"/>
  <c r="K48"/>
  <c r="N19"/>
  <c r="N6" s="1"/>
  <c r="N6" i="3"/>
  <c r="N20" i="4"/>
  <c r="N21"/>
  <c r="P122"/>
  <c r="P73"/>
  <c r="P80"/>
  <c r="P87"/>
  <c r="P94"/>
  <c r="P101"/>
  <c r="P108"/>
  <c r="P115"/>
  <c r="P129"/>
  <c r="P66"/>
  <c r="I29"/>
  <c r="I23"/>
  <c r="K29"/>
  <c r="K23"/>
  <c r="L29"/>
  <c r="L23"/>
  <c r="U36"/>
  <c r="U154" s="1"/>
  <c r="U43"/>
  <c r="U158" s="1"/>
  <c r="W43"/>
  <c r="W158" s="1"/>
  <c r="F48"/>
  <c r="H29"/>
  <c r="H23"/>
  <c r="F29"/>
  <c r="F23"/>
  <c r="M29"/>
  <c r="M23"/>
  <c r="X43"/>
  <c r="X158" s="1"/>
  <c r="V43"/>
  <c r="G48"/>
  <c r="F41"/>
  <c r="E48"/>
  <c r="X36"/>
  <c r="X154" s="1"/>
  <c r="V36"/>
  <c r="V154" s="1"/>
  <c r="N47"/>
  <c r="N25"/>
  <c r="N24" s="1"/>
  <c r="P24" s="1"/>
  <c r="P27"/>
  <c r="G41"/>
  <c r="G29"/>
  <c r="G23"/>
  <c r="N10" i="3"/>
  <c r="N18" i="4" s="1"/>
  <c r="W18" l="1"/>
  <c r="W150" s="1"/>
  <c r="W36"/>
  <c r="W154" s="1"/>
  <c r="V158"/>
  <c r="Y43"/>
  <c r="Y158" s="1"/>
  <c r="E23"/>
  <c r="E41"/>
  <c r="P41" s="1"/>
  <c r="E29"/>
  <c r="Y36"/>
  <c r="Y154" s="1"/>
  <c r="Y18"/>
  <c r="Y150" s="1"/>
  <c r="N29"/>
  <c r="N31"/>
  <c r="P31" s="1"/>
  <c r="N32"/>
  <c r="P32" s="1"/>
  <c r="N22"/>
  <c r="P22" s="1"/>
  <c r="N12"/>
  <c r="N30"/>
  <c r="P30" s="1"/>
  <c r="P25"/>
  <c r="N48"/>
  <c r="P48" s="1"/>
  <c r="P47"/>
  <c r="F6" i="3"/>
  <c r="F12" i="4" s="1"/>
  <c r="G6" i="3"/>
  <c r="G12" i="4" s="1"/>
  <c r="H6" i="3"/>
  <c r="H12" i="4" s="1"/>
  <c r="I6" i="3"/>
  <c r="I12" i="4" s="1"/>
  <c r="K6" i="3"/>
  <c r="K12" i="4" s="1"/>
  <c r="L6" i="3"/>
  <c r="L12" i="4" s="1"/>
  <c r="M6" i="3"/>
  <c r="M12" i="4" s="1"/>
  <c r="E6" i="3"/>
  <c r="E12" i="4" s="1"/>
  <c r="P29" l="1"/>
  <c r="N23"/>
  <c r="P23" s="1"/>
  <c r="P12"/>
  <c r="E136" l="1"/>
  <c r="E7" i="3" l="1"/>
  <c r="E7" i="4"/>
  <c r="E13" l="1"/>
  <c r="E8" i="3"/>
  <c r="E5" s="1"/>
  <c r="E137" i="4" l="1"/>
  <c r="E8" l="1"/>
  <c r="E138"/>
  <c r="E5" l="1"/>
  <c r="E14"/>
  <c r="E139"/>
  <c r="E11" l="1"/>
  <c r="T5"/>
  <c r="T146" s="1"/>
  <c r="F7" i="3"/>
  <c r="F137" i="4"/>
  <c r="F8" s="1"/>
  <c r="F136"/>
  <c r="F7" l="1"/>
  <c r="F138"/>
  <c r="F8" i="3"/>
  <c r="F14" i="4" s="1"/>
  <c r="F5" i="3" l="1"/>
  <c r="F139" i="4"/>
  <c r="F5"/>
  <c r="F13"/>
  <c r="F11" l="1"/>
  <c r="U5"/>
  <c r="U146" s="1"/>
  <c r="W5"/>
  <c r="W146" s="1"/>
  <c r="G7" i="3"/>
  <c r="G137" i="4"/>
  <c r="G8" s="1"/>
  <c r="G5" i="3" l="1"/>
  <c r="G14" i="4"/>
  <c r="G136"/>
  <c r="G8" i="3"/>
  <c r="G138" i="4" l="1"/>
  <c r="G7"/>
  <c r="G139" l="1"/>
  <c r="G13"/>
  <c r="G5"/>
  <c r="X5" l="1"/>
  <c r="X146" s="1"/>
  <c r="V5"/>
  <c r="G11"/>
  <c r="V146" l="1"/>
  <c r="Y5"/>
  <c r="Y146" s="1"/>
  <c r="H7" i="3"/>
  <c r="H8"/>
  <c r="H136" i="4"/>
  <c r="H138" l="1"/>
  <c r="H139" s="1"/>
  <c r="H137"/>
  <c r="H8" s="1"/>
  <c r="H14" s="1"/>
  <c r="H5" i="3"/>
  <c r="H7" i="4"/>
  <c r="H13" l="1"/>
  <c r="H5"/>
  <c r="H11" s="1"/>
  <c r="I7" i="3"/>
  <c r="I5" s="1"/>
  <c r="I8"/>
  <c r="I136" i="4" l="1"/>
  <c r="I7" s="1"/>
  <c r="I5" s="1"/>
  <c r="I11" s="1"/>
  <c r="I137"/>
  <c r="I8" s="1"/>
  <c r="I14" s="1"/>
  <c r="K8" i="3"/>
  <c r="K7"/>
  <c r="K5" l="1"/>
  <c r="I13" i="4"/>
  <c r="I138"/>
  <c r="K136"/>
  <c r="K7" s="1"/>
  <c r="K5" s="1"/>
  <c r="K137"/>
  <c r="K8" s="1"/>
  <c r="K14" s="1"/>
  <c r="L136"/>
  <c r="L137"/>
  <c r="L8" s="1"/>
  <c r="I139" l="1"/>
  <c r="K11"/>
  <c r="K13"/>
  <c r="K138"/>
  <c r="K139" s="1"/>
  <c r="L7"/>
  <c r="L138"/>
  <c r="L139" s="1"/>
  <c r="L7" i="3"/>
  <c r="L8"/>
  <c r="L14" i="4" s="1"/>
  <c r="L5" i="3" l="1"/>
  <c r="L5" i="4"/>
  <c r="L13"/>
  <c r="N243" i="3"/>
  <c r="M8"/>
  <c r="N242"/>
  <c r="M7"/>
  <c r="N240" l="1"/>
  <c r="L11" i="4"/>
  <c r="M5" i="3"/>
  <c r="M136" i="4"/>
  <c r="M7" s="1"/>
  <c r="M5" s="1"/>
  <c r="N130" i="3"/>
  <c r="M137" i="4"/>
  <c r="M8" s="1"/>
  <c r="M14" s="1"/>
  <c r="N131" i="3"/>
  <c r="N136" i="4" l="1"/>
  <c r="N7" s="1"/>
  <c r="N128" i="3"/>
  <c r="N134" i="4" s="1"/>
  <c r="M11"/>
  <c r="M13"/>
  <c r="N7" i="3"/>
  <c r="M138" i="4"/>
  <c r="N137"/>
  <c r="N8" i="3"/>
  <c r="N13" i="4" l="1"/>
  <c r="P13" s="1"/>
  <c r="M139"/>
  <c r="P139" s="1"/>
  <c r="P138"/>
  <c r="N5" i="3"/>
  <c r="N8" i="4"/>
  <c r="N138"/>
  <c r="N139" s="1"/>
  <c r="N14" l="1"/>
  <c r="P14" s="1"/>
  <c r="N5"/>
  <c r="N11" s="1"/>
  <c r="P11" s="1"/>
</calcChain>
</file>

<file path=xl/sharedStrings.xml><?xml version="1.0" encoding="utf-8"?>
<sst xmlns="http://schemas.openxmlformats.org/spreadsheetml/2006/main" count="631" uniqueCount="163">
  <si>
    <t>№
 п.п.</t>
  </si>
  <si>
    <t>Наименование показателя</t>
  </si>
  <si>
    <t>Базовое значение</t>
  </si>
  <si>
    <t>Значение/ года</t>
  </si>
  <si>
    <t>Дата /
вид бюджета</t>
  </si>
  <si>
    <t>Всего</t>
  </si>
  <si>
    <t>краевой бюджет</t>
  </si>
  <si>
    <t>бюджет МО</t>
  </si>
  <si>
    <t>1</t>
  </si>
  <si>
    <t>2</t>
  </si>
  <si>
    <t>Меропиятия</t>
  </si>
  <si>
    <t>Потребность в финансировании, млн. рублей</t>
  </si>
  <si>
    <t>1.1</t>
  </si>
  <si>
    <t>всего</t>
  </si>
  <si>
    <t>федер. бюджет</t>
  </si>
  <si>
    <r>
      <t xml:space="preserve">сумма </t>
    </r>
    <r>
      <rPr>
        <b/>
        <sz val="15"/>
        <rFont val="Times New Roman"/>
        <family val="1"/>
        <charset val="204"/>
      </rPr>
      <t>подписанного</t>
    </r>
    <r>
      <rPr>
        <sz val="15"/>
        <rFont val="Times New Roman"/>
        <family val="1"/>
        <charset val="204"/>
      </rPr>
      <t xml:space="preserve"> контракта по мероприятию</t>
    </r>
  </si>
  <si>
    <t>ВСЕГО 2019-2024</t>
  </si>
  <si>
    <t>Приложение 1</t>
  </si>
  <si>
    <t>…</t>
  </si>
  <si>
    <t>2.1</t>
  </si>
  <si>
    <t>и т.д. по показателям и мероприятиям данного регионального проекта</t>
  </si>
  <si>
    <r>
      <rPr>
        <b/>
        <sz val="22"/>
        <color rgb="FF0070C0"/>
        <rFont val="Times New Roman"/>
        <family val="1"/>
        <charset val="204"/>
      </rPr>
      <t xml:space="preserve">ЕЖЕМЕСЯЧНАЯ </t>
    </r>
    <r>
      <rPr>
        <b/>
        <sz val="22"/>
        <rFont val="Times New Roman"/>
        <family val="1"/>
        <charset val="204"/>
      </rPr>
      <t xml:space="preserve">
форма предоставления информации </t>
    </r>
  </si>
  <si>
    <t>Региональный проект 1. ….</t>
  </si>
  <si>
    <t>Региональный проект 2  …..</t>
  </si>
  <si>
    <t>Мероприятие, обеспечивающее достижение
данного поуказателя</t>
  </si>
  <si>
    <t>В сфере образования</t>
  </si>
  <si>
    <t>1.1.</t>
  </si>
  <si>
    <t>2.1.</t>
  </si>
  <si>
    <t>1.2.</t>
  </si>
  <si>
    <t xml:space="preserve">Всего 
по мероприятиям 
национальных проектов  </t>
  </si>
  <si>
    <t>В сфере дорожного хозяйства</t>
  </si>
  <si>
    <t>4.1.</t>
  </si>
  <si>
    <t>В сфере культуры</t>
  </si>
  <si>
    <t>….</t>
  </si>
  <si>
    <t>В сфере жилищно-коммунального хозяйства</t>
  </si>
  <si>
    <t>Всего субсидий из бюджета на инвестиционные цели вне национальных проектов</t>
  </si>
  <si>
    <t xml:space="preserve">ВСЕГО </t>
  </si>
  <si>
    <t xml:space="preserve">Итого
 по национальному проекту </t>
  </si>
  <si>
    <t>I</t>
  </si>
  <si>
    <t>ДЕМОГРАФИЯ</t>
  </si>
  <si>
    <t>II</t>
  </si>
  <si>
    <t>ЗДРАВООХРАНЕНИЕ</t>
  </si>
  <si>
    <t>III</t>
  </si>
  <si>
    <t>ОБРАЗОВАНИЕ</t>
  </si>
  <si>
    <t>ЖИЛЬЕ И ГОРОДСКАЯ СРЕДА</t>
  </si>
  <si>
    <t>IV</t>
  </si>
  <si>
    <t>ЭКОЛОГИЯ</t>
  </si>
  <si>
    <t>V</t>
  </si>
  <si>
    <t>БЕЗОПАСНЫЕ И КАЧЕСТВЕННЫЕ АВТОМОБИЛЬНЫЕ ДОРОГИ</t>
  </si>
  <si>
    <t>VI</t>
  </si>
  <si>
    <t>ПРОИЗВОДИТЕЛЬНОСТЬ ТРУДА</t>
  </si>
  <si>
    <t>VII</t>
  </si>
  <si>
    <t>НАУКА</t>
  </si>
  <si>
    <t>VIII</t>
  </si>
  <si>
    <t>ЦИФРОВАЯ ЭКОНОМИКА</t>
  </si>
  <si>
    <t>IX</t>
  </si>
  <si>
    <t>КУЛЬТУРА</t>
  </si>
  <si>
    <t>X</t>
  </si>
  <si>
    <t>МАЛОЕ И СРЕДНЕЕ ПРЕДПРИНИМАТЕЛЬСТВО</t>
  </si>
  <si>
    <t>XI</t>
  </si>
  <si>
    <t>МЕЖДУНАРОДНАЯ КООПЕРАЦИЯ И ЭКСПОРТ</t>
  </si>
  <si>
    <t>XII</t>
  </si>
  <si>
    <t>проверочная сторока</t>
  </si>
  <si>
    <t>Приложение 2</t>
  </si>
  <si>
    <t>Вид бюджета</t>
  </si>
  <si>
    <t>ФОРМАТ И ШРИФТЫ НЕ ИЗМЕНЯТЬ</t>
  </si>
  <si>
    <t>3</t>
  </si>
  <si>
    <t>4</t>
  </si>
  <si>
    <t>Приложение 3</t>
  </si>
  <si>
    <t>СВОДНАЯ ТАБЛИЦА</t>
  </si>
  <si>
    <t>2019 г.</t>
  </si>
  <si>
    <t>для формирования ПОЯСНИТЕЛЬНОЙ ЗАПИСКИ мониторинга</t>
  </si>
  <si>
    <t>Показатели для оценки деятельности глав муниципальных образований Приморского края по достижению задач регионального проекта «Здравоохранение» на 2020 год</t>
  </si>
  <si>
    <t>Значение показателя/ потребность в финансировании, млн рублей</t>
  </si>
  <si>
    <r>
      <t>%,  профинансировано (кассовый расход)/</t>
    </r>
    <r>
      <rPr>
        <b/>
        <sz val="20"/>
        <color rgb="FF000000"/>
        <rFont val="Times New Roman"/>
        <family val="1"/>
        <charset val="204"/>
      </rPr>
      <t>исполнение от ПЛАНА</t>
    </r>
  </si>
  <si>
    <t xml:space="preserve">%, профинансировано (кассовый расход) /исполнение (от закантрактованного) 
</t>
  </si>
  <si>
    <t>%,  подписанного контракта по мероприятию от запланированного, (законтрактовано)</t>
  </si>
  <si>
    <t>Справочно</t>
  </si>
  <si>
    <t>ИНЫЕ РАСХОДЫ МУНИЦИПАЛЬНЫХ ОБРАЗОВАНИЙ</t>
  </si>
  <si>
    <t>Примечание.
Сумма контракта, дата заключения контракта, поставщик, дата завершения работ по контракту. Дата внесения изменений в план-график, планируемая дата начала конкурсных процедур, планируемая дата заключения контракта. Для контрактов на подписании - дата завершения конкурсных процедур, сумма контракта, поставщик, планируемая дата заключения контракта, дата завершения работ по контракту. Адрес расположения заверщенного объекта.</t>
  </si>
  <si>
    <r>
      <t xml:space="preserve">Значение показателя/ потребность в финансировании, </t>
    </r>
    <r>
      <rPr>
        <b/>
        <sz val="15"/>
        <rFont val="Times New Roman"/>
        <family val="1"/>
        <charset val="204"/>
      </rPr>
      <t>млн рублей</t>
    </r>
  </si>
  <si>
    <t xml:space="preserve">Всего по мероприятиям 
национальных проектов  </t>
  </si>
  <si>
    <t>для МОНИТОРИНГА</t>
  </si>
  <si>
    <t>2020 г.</t>
  </si>
  <si>
    <t>Текущее исполнение показателей, %, 2021 год</t>
  </si>
  <si>
    <t>Завершение реконструкции здания муниципальной организации, осуществляющей образовательную деятельность по образовательным программам дошкольного образования, присмотр и уход</t>
  </si>
  <si>
    <t>Реконструкция здания детского сада по                              ул. Матросова,8 завершена в декабре 2019г.</t>
  </si>
  <si>
    <t>Плоскостное спортивное сооружение. Комбинированный спортивный комплекс (для игровых видов спорта и тренажерный сектор) ул.Краснознаменная, 35А</t>
  </si>
  <si>
    <t>Плоскостное спортивное сооружение. Комбинированный спортивный комплекс (для игровых видов спорта и тренажерный сектор) парк им.Фадеева ул. Красногвардейская</t>
  </si>
  <si>
    <t>Плоскостное спортивное сооружение. Спортивная площадка Тип № 5 (хоккейная коробка) ул. Советская, 108</t>
  </si>
  <si>
    <t>Плоскостное спортивное сооружение. Универсальная спортивная площадка ул.Ленинская, 27</t>
  </si>
  <si>
    <t>Плоскостное спортивное сооружение. Спортивная площадка Тип № 5 (хоккейная коробка) ул. Краснознаменная, 38</t>
  </si>
  <si>
    <t>Капитальный ремонт спортивного комплекса "Олимп" (МБУДО ДЮСШ "Атлант")</t>
  </si>
  <si>
    <t>Работы выполнены в 2019 году.</t>
  </si>
  <si>
    <t>Работы выполнены в 2020 году.</t>
  </si>
  <si>
    <t xml:space="preserve">Модернизация в муниципальных образовательных организациях городского округа Спасск-Дальний содержания, методик и технологий изучения (преподавания) предметной области «Технология», её воспитательной компоненты через усиление использования ИКТ и проектного подхода, исходя из требований современного рынка труда </t>
  </si>
  <si>
    <t>Модернизация кадрового обеспечения
технологического образования в муниципальных образовательных организациях городского округа Спасск-Дальний</t>
  </si>
  <si>
    <t>Модернизация материально-технического обеспечения технологического образования в муниципальных образовательных организациях городского округа Спасск-Дальний</t>
  </si>
  <si>
    <t>Поддержка лидеров технологического образования (организаций, коллективов и отдельных педагогических работников) муниципальных образовательных организаций городского округа Спасск-Дальний, популяризация передовых практик технологического образования через проведение городских конкурсов в этой области</t>
  </si>
  <si>
    <t>Развитие материально-технической базы муниципальных образовательных организаций городского округа Спасск-Дальний для реализации основных и дополнительных общеобразовательных программ цифрового, естественнонаучного и гуманитарного профилей</t>
  </si>
  <si>
    <t>Расширение практики реализации дополнительных общеобразовательных программ цифрового, естественнонаучного и гуманитарного профилей в муниципальных образовательных организациях городского округа Спасск-Дальний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</si>
  <si>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</t>
  </si>
  <si>
    <t>Мероприятия по созданию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</si>
  <si>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Обеспечение деятельности муниципальных образовательных организаций городского округа Спасск-Дальний, реализующих дополнительные образовательные программы естественно-научной и технической направленностей</t>
  </si>
  <si>
    <t>Обеспечение средствами вычислительной техники, программного обеспечения и презентационного оборудования, позволяющего получить доступ обучающихся и сотрудников муниципальных общеобразовательных организаций городского округа Спасск-Дальний к цифровой образовательной инфраструктуре и контенту, а также автоматизировать и повысить эффективность организационно-управленческих процессов</t>
  </si>
  <si>
    <t>Организация доступа в Государственную Информационную Систему "Электронная школа Приморья", обеспечение фиксации образовательных результатов, просмотра индивидуального плана обучения, доступа к цифровому образовательному профилю, включающему в себя сервисы по получению образовательных услуг и государственных услуг в сфере образования в электронной форме</t>
  </si>
  <si>
    <t>Муниципальная программа "Формирование современной городской среды городского округа Спасск-Дальний"</t>
  </si>
  <si>
    <t>Региональный проект 1. Формирование комфортной городской среды в Приморском крае</t>
  </si>
  <si>
    <t>Муниципальная программа "Переселение граждан из аварийного жилищного фонда городского округа Спасск-Дальний"</t>
  </si>
  <si>
    <t>Реконструкция ГТС Вишневского водохранилища в г. Спасск-Дальний с разработкой ПСД</t>
  </si>
  <si>
    <t>Региональный проект 1. Культурная среда</t>
  </si>
  <si>
    <t xml:space="preserve">Музыкальные инструменты, оборудование и учебные материалы, приобретаемые в рамках регионального  проекта "Культурная среда" национального проекта "Культура" </t>
  </si>
  <si>
    <t>Мероприятия по модернизации муниципальных детских школ искусств по видам искусств</t>
  </si>
  <si>
    <t>В национальном проекте "Малое и среднее предпринимательство" городской округ Спасск-Дальний участвует в части мероприятий, не требующих финансирования.</t>
  </si>
  <si>
    <t>Капитальный ремонт, замена окон МБОУ "СОШ № 4" г. Спасск-Дальний, ул. Ленинская, 47</t>
  </si>
  <si>
    <t>Капитальный ремонт кровли МБОУ "Гимназия"                г. Спасск-Дальний, ул. Советская, 108/1</t>
  </si>
  <si>
    <t>Мероприятие выполнено в 2020г.</t>
  </si>
  <si>
    <t>Корректировка схемы газоснабжения</t>
  </si>
  <si>
    <t>ИТОГО в сфере жилищно-коммунального хозяйства</t>
  </si>
  <si>
    <t>Ремонт автомобильных дорог общего пользования и внутрикварптальных проездов на территории городского округа Спасск-Дальний</t>
  </si>
  <si>
    <t>В сфере физической культуры и спорта</t>
  </si>
  <si>
    <t>5.1</t>
  </si>
  <si>
    <t>Капитальный ремонт загородного оздоровительного лагеря "Родник здоровья"  МБУ "Лыжная спортивная школа" в с.Калиновка Спасского района</t>
  </si>
  <si>
    <t>5.2</t>
  </si>
  <si>
    <t>Приобретение спортивного инвентаря, спортивных транспортных средств для развития лыжного спорта в Приморском крае</t>
  </si>
  <si>
    <t>Изготовление буклетов</t>
  </si>
  <si>
    <t>Социальная поддержка по программе "Земский доктор"</t>
  </si>
  <si>
    <t>Благоустройство территорий муниципального образования</t>
  </si>
  <si>
    <t xml:space="preserve">ЕЖЕМЕСЯЧНАЯ 
форма предоставления информации </t>
  </si>
  <si>
    <r>
      <t xml:space="preserve">ИТОГ </t>
    </r>
    <r>
      <rPr>
        <b/>
        <sz val="12"/>
        <rFont val="Times New Roman"/>
        <family val="1"/>
        <charset val="204"/>
      </rPr>
      <t>ПРОФИНАНСИРОВАННО, млн рублей</t>
    </r>
  </si>
  <si>
    <t>2. Обеспечение устойчивого сокращения непригодного для проживания жилищного фонда в Приморском крае</t>
  </si>
  <si>
    <t>Плоскостное спортивное сооружение. Физкультурно-оздоровительный комплекс открытого типа, ул.Красногвардейская, 104/6</t>
  </si>
  <si>
    <t xml:space="preserve">                                                                                                МОНИТОРИНГ      реализации мероприятий по итогам поездок Губернатора Приморского края по МО Приморского края 
городской округ Спасск-Дальний</t>
  </si>
  <si>
    <t xml:space="preserve">Итого </t>
  </si>
  <si>
    <t xml:space="preserve">Итого
 </t>
  </si>
  <si>
    <t>городской округ Спасск-Дальний</t>
  </si>
  <si>
    <t>Строительство лыжероллерной трассы на  лыжной базе МБУ "Лыжная спортивная школа" в с.Калиновка</t>
  </si>
  <si>
    <t>Работы выполнены в 2021 году.</t>
  </si>
  <si>
    <t>2022 г. 
(план в соответствии с бюджетом)</t>
  </si>
  <si>
    <t>2023 г.
(план в соответствии с бюджетом)</t>
  </si>
  <si>
    <t>2024 г.
 (план в соответствии с бюджетом)</t>
  </si>
  <si>
    <t>Ремонт придомовых территорий с установкой детских и спортивных площадок</t>
  </si>
  <si>
    <t>5.1.</t>
  </si>
  <si>
    <t>3.1.</t>
  </si>
  <si>
    <t>Капитальный ремонт зданий муниципальных общеобразовательных учреждений</t>
  </si>
  <si>
    <t>Строительство газораспределительных сетей и газификация котельной № 5</t>
  </si>
  <si>
    <t xml:space="preserve">  </t>
  </si>
  <si>
    <t>Проведение работ по сохранению объекта культурного наследия "Памятник "Штурмовые ночи Спасска" участникам гражданской войны"</t>
  </si>
  <si>
    <t>В 2022 г. в национальном проекте "Безопасные и качественные автомобильные дороги" городской округ Спасск-Дальний участие не принимает. В последующие годы не планируется участие в данном национальном проекте.</t>
  </si>
  <si>
    <t>В 2022г. в национальном проекте "Производительность труда" городской округ Спасск-Дальний участие не принимает. В последующие годы не планируется участие в данном национальном проекте.</t>
  </si>
  <si>
    <t>В 2022г. В национальном проекте "Наука" городской округ Спасск-Дальний участие не принимает. В последующие годы не планируется участие в данном национальном проекте.</t>
  </si>
  <si>
    <t>В 2022г. В национальном проекте "Международная кооперация и экспорт" городской округ Спасск-Дальний участие не принимает. В последующие годы не планируется участие в данном национальном проекте.</t>
  </si>
  <si>
    <t>11.03.2022г. Заключен контракт с ООО "Дальстройбизнес II"на сумму 42,14 млн.руб., срок выполнения работ 15.10.2022г.</t>
  </si>
  <si>
    <t>Для МБОУ СОШ № 12 приобретена электропечь для кабинета технологии</t>
  </si>
  <si>
    <t>Заключено 9 договоров на обеспечение доступа к сети Интернет с фильтрацией контента</t>
  </si>
  <si>
    <t>* В марте 2022г. по нацпроекту  "Жилье и городская среда", по мероприятию "Муниципальная программа "Переселение граждан из аварийного жилищного фонда городского округа Спасск-Дальний" за 2021г. оплачено за счет средств краевого бюджета оплачено 1,02 млн.руб.</t>
  </si>
  <si>
    <r>
      <t>2021 г.</t>
    </r>
    <r>
      <rPr>
        <b/>
        <sz val="20"/>
        <rFont val="Calibri"/>
        <family val="2"/>
        <charset val="204"/>
      </rPr>
      <t>*</t>
    </r>
  </si>
  <si>
    <t>21.07.2021 заключен контракт с  АО "Генподрядчик" (г.Владивосток) на  2021-2023г.г. Срок выполнения работ в 2022г. - 15.12.2022г. Оплачено: КБ - 14,7 млн.руб., МБ- 0,1 млн.руб.</t>
  </si>
  <si>
    <t>24.02.2022г. заключены контракты с ФКУ ИК 33 ГУФСИН: по МБОУ СОШ № 5 -  на сумму 12,9 млн. руб.; по МБОУ СОШ № 11 -  на сумму   19,8 млн.руб.                                                                                      14.03.2022г  заключен контракт: МБОУ СОШ №12 с ООО "Электромаксимум" на сумму 2,8 млн.руб.                              17.03.2022г  заключены контракты: МБОУ СОШ №3 - с ООО "СОЮЗ-Н" на сумму 23,5 млн.руб.;  МБОУ СОШ №14 и доп. соглашение от 11.05.2022г. - с ООО "Вертикаль" на сумму          7,8 млн.руб.                                                         Срок выполнения работ  - 31.08.2022г.</t>
  </si>
  <si>
    <t xml:space="preserve">Заключены контракты:
1. Парк им. С.Лазо
31.01.2022г., доп.соглашение от 28.03.2022 с  ООО РСО «СпасскКоммуналСервис», выполнение работ по второму этапу благоустройства  - 12,3 млн. руб., срок выполнения работ 25.08.2022г., Оплачено - 1,0 млн.руб.
31.01.2022г. с  ООО «Современные технологии ПСК» - осуществить поставку и установку модульной стационарной конструкции – 2,1 млн. руб., срок выполнения работ 15.08.2022г.
01.03.2022г.: - с МУП «Городской рынок»  - снос и обрезка деревьев – 0,46 млн. руб.; срок выполнения работ 10.08.2022г., выполнено, оплачено. - с ООО РСО «СпасскКоммуналСервис» - подготовка площадки для зоны активного отдыха – 0,27 млн.руб., срок выполнения работ – 16.05.2022г., выполнено, оплачено.
14.03.2022г. - с ООО «Монтаж АйПи Групп», поставка оборудования для видеонаблюдения – 0,59 млн. руб., срок поставки 10.08.2022г.
-  с ООО «Спец Строй Технологии» поставка скамеек – 0,12млн. руб.,  срок поставки 10.08.2022г., выполнено, оплачено.
23.03.2022г. : с ИП Малышко А.Н. , установка элементов для зоны активного отдыха – 2,8 млн.руб., срок выполнения 15.08.2022г.
28.03.2022г.: с ООО «Спец Строй Технологии» - поставка скамеек – 0,2 млн.руб., срок поставки 10.08.2022г., выполнено, оплачено.
2. Сквер «Юбилейный»
10.01.2022г. с ООО «СААН», работы по первому этапу асфальтирования сквера «Юбилейный» по ул. Советская – 2, 1млн. руб., срок выполнения работ 15.07.2022г., Оплачено –2,04 млн. руб.
01.03.2022г.  – с МУП «Городской рынок»  снос и обрезка деревьев – 0,52 млн.руб., срок выполнения 10.08.2022г.
Привокзальная площадь
10.01.2022г. с ООО РСО «СпасскКоммуналСервис»: выполнение работ по первому этапу благоустройства Привокзальной площади по ул. Андреевская – 3,15млн. руб., срок выполнения работ 15.08.2022г., Оплачено – 1,27 млн.руб.
</t>
  </si>
  <si>
    <t>Заключены контракты с ИП Асанова А.А. по асфальтированию двор. территории: 25.03.2022 ул. Ленинская,36- 0,9 млн.руб., 28.03.2022 ул.  Красногвардейская, 89- 1,3 млн.руб.;                                                             28.03.2022 заключены контракты по асфальтированию двор. территории с: ИП Папикян А.А.:, ул. Ершова,6  - 1,3 млн.руб., ул. Красногвардейская, 81/1 -1,2 млн.руб., ул. Нахимова,6 -1,1 млн.руб., ул. Парковая,37 -1,2 млн.руб.;                                                           30.03.2022 заключены контракты с ИП Папикян А.А.  по асфальтированию двор. территории ул. Краснознаменная, 6а -1,4 млн.руб. и ул.  Советская, 130 и доп. соглашение от 30.05.2022г – всего сумма 1,26 млн.руб.                                                                       25.04.2022 заключен контракт с ООО "СААН" по асфальтированию дворовой территории ул. Красногвардейская,99 и 25.05.2022 г. доп.соглашение – всего сумма 1,25 млн.руб., выполнено, оплачено КБ- 1,21 млн.руб., МБ-0,04 млн.руб.;                                                                                     26.04.2022 заключен контракт с ООО "Восточная строительная компания №2" по асфальтированию дворовой территории ул. Маяковского 23, 25- 2,0 млн.руб.;                                                                                                             Срок выполнения работ 10.08.2022г.</t>
  </si>
  <si>
    <t>11.03.2022г. Заключен контракт с ООО "ФОРТЭС"  и доп. соглашение №1 от 23.06.2022г. на сумму 16,2 млн.руб., срок выполнения работ 01.08.2022г. 14.03.2022г. Заключен контракт с ООО "Восточная строительная компания № 2" на сумму 26,1 млн.руб., срок выполнения работ 01.08.2022г.     06.05.2022г. заключен контрак с ООО "Вертикаль" на сумму 7,4 млн.руб.;  срок выполнения работ 01.08.2022г. 19.05.2022г. заключено 2 контракта с ИП Качарян на сумму 1,2 млн.руб., срок выполнения работ 01.08.2022г., выполнено, оплачено МБ-0,036 млн.руб.</t>
  </si>
  <si>
    <r>
      <t xml:space="preserve">профинанси-ровано (кассовый расход) /исполнение 
</t>
    </r>
    <r>
      <rPr>
        <b/>
        <sz val="20"/>
        <rFont val="Times New Roman"/>
        <family val="1"/>
        <charset val="204"/>
      </rPr>
      <t>на 01.07.2022</t>
    </r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</si>
</sst>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d/m/yy;@"/>
    <numFmt numFmtId="165" formatCode="#,##0.0"/>
    <numFmt numFmtId="166" formatCode="0.0"/>
  </numFmts>
  <fonts count="73">
    <font>
      <sz val="11"/>
      <color rgb="FF000000"/>
      <name val="Calibri"/>
      <family val="2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5"/>
      <name val="Times New Roman"/>
      <family val="1"/>
      <charset val="204"/>
    </font>
    <font>
      <sz val="15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name val="Times New Roman"/>
      <family val="1"/>
      <charset val="204"/>
    </font>
    <font>
      <b/>
      <i/>
      <sz val="15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22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5"/>
      <color rgb="FF0070C0"/>
      <name val="Times New Roman"/>
      <family val="1"/>
      <charset val="204"/>
    </font>
    <font>
      <sz val="15"/>
      <color rgb="FF000000"/>
      <name val="Calibri"/>
      <family val="2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4" tint="-0.249977111117893"/>
      <name val="Times New Roman"/>
      <family val="1"/>
      <charset val="204"/>
    </font>
    <font>
      <sz val="20"/>
      <color rgb="FF000000"/>
      <name val="Calibri"/>
      <family val="2"/>
      <charset val="204"/>
    </font>
    <font>
      <i/>
      <sz val="16"/>
      <color rgb="FF000000"/>
      <name val="Times New Roman"/>
      <family val="1"/>
      <charset val="204"/>
    </font>
    <font>
      <i/>
      <sz val="20"/>
      <name val="Times New Roman"/>
      <family val="1"/>
      <charset val="204"/>
    </font>
    <font>
      <b/>
      <i/>
      <sz val="20"/>
      <color rgb="FF0070C0"/>
      <name val="Times New Roman"/>
      <family val="1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20"/>
      <name val="Times New Roman"/>
      <family val="1"/>
      <charset val="204"/>
    </font>
    <font>
      <i/>
      <sz val="18"/>
      <name val="Times New Roman"/>
      <family val="1"/>
      <charset val="204"/>
    </font>
    <font>
      <b/>
      <sz val="24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4"/>
      <color rgb="FF000000"/>
      <name val="Times New Roman"/>
      <family val="1"/>
      <charset val="204"/>
    </font>
    <font>
      <sz val="16"/>
      <color theme="4" tint="-0.249977111117893"/>
      <name val="Times New Roman"/>
      <family val="1"/>
      <charset val="204"/>
    </font>
    <font>
      <b/>
      <sz val="16"/>
      <color theme="4" tint="-0.249977111117893"/>
      <name val="Times New Roman"/>
      <family val="1"/>
      <charset val="204"/>
    </font>
    <font>
      <b/>
      <sz val="15"/>
      <color theme="4" tint="-0.249977111117893"/>
      <name val="Times New Roman"/>
      <family val="1"/>
      <charset val="204"/>
    </font>
    <font>
      <b/>
      <sz val="18"/>
      <color theme="4" tint="-0.249977111117893"/>
      <name val="Times New Roman"/>
      <family val="1"/>
      <charset val="204"/>
    </font>
    <font>
      <sz val="18"/>
      <color theme="4" tint="-0.249977111117893"/>
      <name val="Times New Roman"/>
      <family val="1"/>
      <charset val="204"/>
    </font>
    <font>
      <b/>
      <i/>
      <sz val="15"/>
      <color theme="4" tint="-0.249977111117893"/>
      <name val="Times New Roman"/>
      <family val="1"/>
      <charset val="204"/>
    </font>
    <font>
      <i/>
      <sz val="18"/>
      <color theme="4" tint="-0.249977111117893"/>
      <name val="Times New Roman"/>
      <family val="1"/>
      <charset val="204"/>
    </font>
    <font>
      <b/>
      <sz val="11"/>
      <color theme="4" tint="-0.249977111117893"/>
      <name val="Calibri"/>
      <family val="2"/>
      <charset val="204"/>
    </font>
    <font>
      <i/>
      <sz val="15"/>
      <color theme="4" tint="-0.249977111117893"/>
      <name val="Times New Roman"/>
      <family val="1"/>
      <charset val="204"/>
    </font>
    <font>
      <i/>
      <sz val="16"/>
      <color theme="4" tint="-0.249977111117893"/>
      <name val="Times New Roman"/>
      <family val="1"/>
      <charset val="204"/>
    </font>
    <font>
      <b/>
      <i/>
      <sz val="20"/>
      <color theme="4" tint="-0.249977111117893"/>
      <name val="Times New Roman"/>
      <family val="1"/>
      <charset val="204"/>
    </font>
    <font>
      <b/>
      <sz val="24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i/>
      <sz val="20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i/>
      <sz val="24"/>
      <color rgb="FF000000"/>
      <name val="Times New Roman"/>
      <family val="1"/>
      <charset val="204"/>
    </font>
    <font>
      <i/>
      <sz val="26"/>
      <color rgb="FF000000"/>
      <name val="Times New Roman"/>
      <family val="1"/>
      <charset val="204"/>
    </font>
    <font>
      <sz val="26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20"/>
      <color theme="4" tint="-0.249977111117893"/>
      <name val="Times New Roman"/>
      <family val="1"/>
      <charset val="204"/>
    </font>
    <font>
      <sz val="15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Calibri"/>
      <family val="2"/>
      <charset val="204"/>
    </font>
    <font>
      <sz val="22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rgb="FFC5E0B4"/>
        <bgColor rgb="FFDAE3F3"/>
      </patternFill>
    </fill>
    <fill>
      <patternFill patternType="solid">
        <fgColor rgb="FFDAE3F3"/>
        <bgColor rgb="FFDEEBF7"/>
      </patternFill>
    </fill>
    <fill>
      <patternFill patternType="solid">
        <fgColor rgb="FFF8CBAD"/>
        <bgColor rgb="FFF4B183"/>
      </patternFill>
    </fill>
    <fill>
      <patternFill patternType="solid">
        <fgColor theme="5" tint="0.59999389629810485"/>
        <bgColor rgb="FFFFFFCC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rgb="FFFFFFCC"/>
      </patternFill>
    </fill>
    <fill>
      <patternFill patternType="solid">
        <fgColor rgb="FFE3D5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FFFFCC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7558519241921"/>
        <bgColor rgb="FFFFFF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2" fillId="0" borderId="0"/>
    <xf numFmtId="43" fontId="65" fillId="0" borderId="0" applyFont="0" applyFill="0" applyBorder="0" applyAlignment="0" applyProtection="0"/>
  </cellStyleXfs>
  <cellXfs count="70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164" fontId="1" fillId="0" borderId="0" xfId="0" applyNumberFormat="1" applyFont="1"/>
    <xf numFmtId="0" fontId="5" fillId="5" borderId="1" xfId="0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top" wrapText="1"/>
    </xf>
    <xf numFmtId="1" fontId="3" fillId="0" borderId="3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13" fillId="0" borderId="0" xfId="0" applyFont="1" applyFill="1"/>
    <xf numFmtId="0" fontId="13" fillId="0" borderId="0" xfId="0" applyFont="1"/>
    <xf numFmtId="0" fontId="5" fillId="0" borderId="0" xfId="0" applyFont="1" applyAlignment="1">
      <alignment horizontal="right"/>
    </xf>
    <xf numFmtId="0" fontId="0" fillId="0" borderId="0" xfId="0" applyFont="1"/>
    <xf numFmtId="0" fontId="19" fillId="0" borderId="0" xfId="0" applyFont="1"/>
    <xf numFmtId="0" fontId="4" fillId="9" borderId="6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top" wrapText="1"/>
    </xf>
    <xf numFmtId="49" fontId="7" fillId="0" borderId="28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3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165" fontId="6" fillId="11" borderId="9" xfId="0" applyNumberFormat="1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4" fontId="21" fillId="0" borderId="6" xfId="0" applyNumberFormat="1" applyFont="1" applyFill="1" applyBorder="1" applyAlignment="1">
      <alignment horizontal="center" vertical="center" wrapText="1"/>
    </xf>
    <xf numFmtId="165" fontId="22" fillId="10" borderId="30" xfId="0" applyNumberFormat="1" applyFont="1" applyFill="1" applyBorder="1" applyAlignment="1">
      <alignment horizontal="center" vertical="center"/>
    </xf>
    <xf numFmtId="165" fontId="6" fillId="11" borderId="25" xfId="0" applyNumberFormat="1" applyFont="1" applyFill="1" applyBorder="1" applyAlignment="1">
      <alignment horizontal="center" vertical="center"/>
    </xf>
    <xf numFmtId="2" fontId="21" fillId="11" borderId="9" xfId="0" applyNumberFormat="1" applyFont="1" applyFill="1" applyBorder="1" applyAlignment="1">
      <alignment horizontal="center" vertical="center" wrapText="1"/>
    </xf>
    <xf numFmtId="2" fontId="21" fillId="11" borderId="33" xfId="0" applyNumberFormat="1" applyFont="1" applyFill="1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23" fillId="11" borderId="6" xfId="0" applyNumberFormat="1" applyFont="1" applyFill="1" applyBorder="1" applyAlignment="1">
      <alignment horizontal="center" vertical="center" wrapText="1"/>
    </xf>
    <xf numFmtId="1" fontId="7" fillId="15" borderId="18" xfId="0" applyNumberFormat="1" applyFont="1" applyFill="1" applyBorder="1" applyAlignment="1">
      <alignment horizontal="center" vertical="top" wrapText="1"/>
    </xf>
    <xf numFmtId="49" fontId="10" fillId="0" borderId="28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4" fillId="16" borderId="18" xfId="0" applyFont="1" applyFill="1" applyBorder="1" applyAlignment="1">
      <alignment horizontal="left" vertical="center"/>
    </xf>
    <xf numFmtId="0" fontId="14" fillId="16" borderId="18" xfId="0" applyFont="1" applyFill="1" applyBorder="1" applyAlignment="1">
      <alignment horizontal="right" vertical="center"/>
    </xf>
    <xf numFmtId="0" fontId="2" fillId="16" borderId="18" xfId="0" applyFont="1" applyFill="1" applyBorder="1" applyAlignment="1">
      <alignment horizontal="center" vertical="center"/>
    </xf>
    <xf numFmtId="2" fontId="23" fillId="8" borderId="6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165" fontId="6" fillId="8" borderId="9" xfId="0" applyNumberFormat="1" applyFont="1" applyFill="1" applyBorder="1" applyAlignment="1">
      <alignment horizontal="center" vertical="center"/>
    </xf>
    <xf numFmtId="2" fontId="21" fillId="8" borderId="9" xfId="0" applyNumberFormat="1" applyFont="1" applyFill="1" applyBorder="1" applyAlignment="1">
      <alignment horizontal="center" vertical="center"/>
    </xf>
    <xf numFmtId="2" fontId="21" fillId="8" borderId="33" xfId="0" applyNumberFormat="1" applyFont="1" applyFill="1" applyBorder="1" applyAlignment="1">
      <alignment horizontal="center" vertical="center"/>
    </xf>
    <xf numFmtId="2" fontId="23" fillId="8" borderId="8" xfId="0" applyNumberFormat="1" applyFont="1" applyFill="1" applyBorder="1" applyAlignment="1">
      <alignment horizontal="center" vertical="center"/>
    </xf>
    <xf numFmtId="2" fontId="23" fillId="11" borderId="8" xfId="0" applyNumberFormat="1" applyFont="1" applyFill="1" applyBorder="1" applyAlignment="1">
      <alignment horizontal="center" vertical="center" wrapText="1"/>
    </xf>
    <xf numFmtId="2" fontId="27" fillId="0" borderId="0" xfId="0" applyNumberFormat="1" applyFont="1"/>
    <xf numFmtId="164" fontId="27" fillId="0" borderId="0" xfId="0" applyNumberFormat="1" applyFont="1" applyAlignment="1">
      <alignment horizontal="right"/>
    </xf>
    <xf numFmtId="0" fontId="0" fillId="18" borderId="0" xfId="0" applyFill="1"/>
    <xf numFmtId="164" fontId="27" fillId="18" borderId="0" xfId="0" applyNumberFormat="1" applyFont="1" applyFill="1" applyAlignment="1">
      <alignment horizontal="right"/>
    </xf>
    <xf numFmtId="2" fontId="27" fillId="18" borderId="0" xfId="0" applyNumberFormat="1" applyFont="1" applyFill="1"/>
    <xf numFmtId="2" fontId="23" fillId="11" borderId="9" xfId="0" applyNumberFormat="1" applyFont="1" applyFill="1" applyBorder="1" applyAlignment="1">
      <alignment horizontal="center" vertical="center" wrapText="1"/>
    </xf>
    <xf numFmtId="49" fontId="28" fillId="0" borderId="2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30" fillId="0" borderId="0" xfId="0" applyFont="1" applyFill="1"/>
    <xf numFmtId="2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18" borderId="0" xfId="0" applyFill="1" applyBorder="1"/>
    <xf numFmtId="164" fontId="27" fillId="18" borderId="0" xfId="0" applyNumberFormat="1" applyFont="1" applyFill="1" applyBorder="1" applyAlignment="1">
      <alignment horizontal="right"/>
    </xf>
    <xf numFmtId="2" fontId="27" fillId="18" borderId="0" xfId="0" applyNumberFormat="1" applyFont="1" applyFill="1" applyBorder="1"/>
    <xf numFmtId="2" fontId="27" fillId="18" borderId="31" xfId="0" applyNumberFormat="1" applyFont="1" applyFill="1" applyBorder="1"/>
    <xf numFmtId="164" fontId="27" fillId="0" borderId="0" xfId="0" applyNumberFormat="1" applyFont="1" applyBorder="1" applyAlignment="1">
      <alignment horizontal="right"/>
    </xf>
    <xf numFmtId="2" fontId="27" fillId="0" borderId="0" xfId="0" applyNumberFormat="1" applyFont="1" applyBorder="1"/>
    <xf numFmtId="2" fontId="29" fillId="0" borderId="31" xfId="0" applyNumberFormat="1" applyFont="1" applyFill="1" applyBorder="1" applyAlignment="1">
      <alignment horizontal="center" vertical="center" wrapText="1"/>
    </xf>
    <xf numFmtId="164" fontId="27" fillId="0" borderId="4" xfId="0" applyNumberFormat="1" applyFont="1" applyBorder="1" applyAlignment="1">
      <alignment horizontal="right"/>
    </xf>
    <xf numFmtId="165" fontId="22" fillId="0" borderId="4" xfId="0" applyNumberFormat="1" applyFont="1" applyFill="1" applyBorder="1" applyAlignment="1">
      <alignment horizontal="center" vertical="center"/>
    </xf>
    <xf numFmtId="2" fontId="29" fillId="0" borderId="4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2" fontId="29" fillId="0" borderId="21" xfId="0" applyNumberFormat="1" applyFont="1" applyFill="1" applyBorder="1" applyAlignment="1">
      <alignment horizontal="center" vertical="center" wrapText="1"/>
    </xf>
    <xf numFmtId="49" fontId="10" fillId="11" borderId="0" xfId="0" applyNumberFormat="1" applyFont="1" applyFill="1" applyBorder="1" applyAlignment="1">
      <alignment horizontal="right" vertical="center"/>
    </xf>
    <xf numFmtId="49" fontId="10" fillId="11" borderId="28" xfId="0" applyNumberFormat="1" applyFont="1" applyFill="1" applyBorder="1" applyAlignment="1">
      <alignment horizontal="right" vertical="center"/>
    </xf>
    <xf numFmtId="49" fontId="10" fillId="11" borderId="36" xfId="0" applyNumberFormat="1" applyFont="1" applyFill="1" applyBorder="1" applyAlignment="1">
      <alignment horizontal="right" vertical="center"/>
    </xf>
    <xf numFmtId="49" fontId="10" fillId="11" borderId="4" xfId="0" applyNumberFormat="1" applyFont="1" applyFill="1" applyBorder="1" applyAlignment="1">
      <alignment horizontal="right" vertical="center"/>
    </xf>
    <xf numFmtId="49" fontId="7" fillId="10" borderId="0" xfId="0" applyNumberFormat="1" applyFont="1" applyFill="1" applyBorder="1" applyAlignment="1">
      <alignment horizontal="center" vertical="center"/>
    </xf>
    <xf numFmtId="49" fontId="8" fillId="1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0" borderId="31" xfId="0" applyNumberFormat="1" applyFont="1" applyFill="1" applyBorder="1" applyAlignment="1">
      <alignment horizontal="center" vertical="center" wrapText="1"/>
    </xf>
    <xf numFmtId="2" fontId="27" fillId="17" borderId="0" xfId="0" applyNumberFormat="1" applyFont="1" applyFill="1" applyBorder="1"/>
    <xf numFmtId="164" fontId="27" fillId="0" borderId="47" xfId="0" applyNumberFormat="1" applyFont="1" applyBorder="1" applyAlignment="1">
      <alignment horizontal="right"/>
    </xf>
    <xf numFmtId="2" fontId="27" fillId="0" borderId="47" xfId="0" applyNumberFormat="1" applyFont="1" applyBorder="1"/>
    <xf numFmtId="2" fontId="27" fillId="0" borderId="46" xfId="0" applyNumberFormat="1" applyFont="1" applyBorder="1"/>
    <xf numFmtId="49" fontId="10" fillId="11" borderId="28" xfId="0" applyNumberFormat="1" applyFont="1" applyFill="1" applyBorder="1" applyAlignment="1">
      <alignment horizontal="left" vertical="center"/>
    </xf>
    <xf numFmtId="1" fontId="21" fillId="14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1" fillId="0" borderId="0" xfId="0" applyFont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Fill="1"/>
    <xf numFmtId="0" fontId="33" fillId="0" borderId="0" xfId="0" applyFont="1" applyFill="1" applyAlignment="1">
      <alignment vertical="center"/>
    </xf>
    <xf numFmtId="0" fontId="34" fillId="0" borderId="0" xfId="0" applyFont="1" applyFill="1"/>
    <xf numFmtId="0" fontId="33" fillId="18" borderId="0" xfId="0" applyFont="1" applyFill="1"/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31" fillId="0" borderId="0" xfId="0" applyFont="1" applyFill="1"/>
    <xf numFmtId="0" fontId="3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1" fontId="21" fillId="14" borderId="3" xfId="0" applyNumberFormat="1" applyFont="1" applyFill="1" applyBorder="1" applyAlignment="1">
      <alignment horizontal="left" vertical="center"/>
    </xf>
    <xf numFmtId="1" fontId="32" fillId="0" borderId="18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24" fillId="8" borderId="44" xfId="0" applyFont="1" applyFill="1" applyBorder="1" applyAlignment="1">
      <alignment horizontal="center" vertical="center"/>
    </xf>
    <xf numFmtId="0" fontId="24" fillId="8" borderId="48" xfId="0" applyFont="1" applyFill="1" applyBorder="1" applyAlignment="1">
      <alignment horizontal="center" vertical="center"/>
    </xf>
    <xf numFmtId="2" fontId="23" fillId="11" borderId="33" xfId="0" applyNumberFormat="1" applyFont="1" applyFill="1" applyBorder="1" applyAlignment="1">
      <alignment horizontal="center" vertical="center" wrapText="1"/>
    </xf>
    <xf numFmtId="0" fontId="5" fillId="19" borderId="0" xfId="0" applyFont="1" applyFill="1" applyAlignment="1">
      <alignment horizontal="right" vertical="center"/>
    </xf>
    <xf numFmtId="3" fontId="21" fillId="20" borderId="6" xfId="0" applyNumberFormat="1" applyFont="1" applyFill="1" applyBorder="1" applyAlignment="1">
      <alignment horizontal="center" vertical="center"/>
    </xf>
    <xf numFmtId="0" fontId="36" fillId="20" borderId="6" xfId="0" applyFont="1" applyFill="1" applyBorder="1" applyAlignment="1">
      <alignment vertical="center" wrapText="1"/>
    </xf>
    <xf numFmtId="3" fontId="36" fillId="0" borderId="6" xfId="0" applyNumberFormat="1" applyFont="1" applyBorder="1" applyAlignment="1">
      <alignment horizontal="center" vertical="center"/>
    </xf>
    <xf numFmtId="0" fontId="5" fillId="5" borderId="11" xfId="0" applyFont="1" applyFill="1" applyBorder="1" applyAlignment="1">
      <alignment vertical="center"/>
    </xf>
    <xf numFmtId="3" fontId="21" fillId="20" borderId="11" xfId="0" applyNumberFormat="1" applyFont="1" applyFill="1" applyBorder="1" applyAlignment="1">
      <alignment horizontal="center" vertical="center"/>
    </xf>
    <xf numFmtId="0" fontId="36" fillId="20" borderId="9" xfId="0" applyFont="1" applyFill="1" applyBorder="1" applyAlignment="1">
      <alignment vertical="center" wrapText="1"/>
    </xf>
    <xf numFmtId="3" fontId="36" fillId="0" borderId="9" xfId="0" applyNumberFormat="1" applyFont="1" applyBorder="1" applyAlignment="1">
      <alignment horizontal="center" vertical="center"/>
    </xf>
    <xf numFmtId="3" fontId="21" fillId="20" borderId="6" xfId="0" applyNumberFormat="1" applyFont="1" applyFill="1" applyBorder="1" applyAlignment="1">
      <alignment horizontal="left" vertical="center"/>
    </xf>
    <xf numFmtId="3" fontId="21" fillId="20" borderId="11" xfId="0" applyNumberFormat="1" applyFont="1" applyFill="1" applyBorder="1" applyAlignment="1">
      <alignment horizontal="left" vertical="center"/>
    </xf>
    <xf numFmtId="49" fontId="7" fillId="10" borderId="29" xfId="0" applyNumberFormat="1" applyFont="1" applyFill="1" applyBorder="1" applyAlignment="1">
      <alignment horizontal="center" vertical="center"/>
    </xf>
    <xf numFmtId="165" fontId="6" fillId="0" borderId="2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2" fontId="7" fillId="0" borderId="29" xfId="0" applyNumberFormat="1" applyFont="1" applyFill="1" applyBorder="1" applyAlignment="1">
      <alignment horizontal="center" vertical="center" wrapText="1"/>
    </xf>
    <xf numFmtId="2" fontId="7" fillId="0" borderId="49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3" fontId="36" fillId="0" borderId="9" xfId="0" applyNumberFormat="1" applyFont="1" applyFill="1" applyBorder="1" applyAlignment="1">
      <alignment horizontal="center" vertical="center"/>
    </xf>
    <xf numFmtId="3" fontId="36" fillId="0" borderId="33" xfId="0" applyNumberFormat="1" applyFont="1" applyBorder="1" applyAlignment="1">
      <alignment horizontal="center" vertical="center"/>
    </xf>
    <xf numFmtId="3" fontId="21" fillId="0" borderId="6" xfId="0" applyNumberFormat="1" applyFont="1" applyFill="1" applyBorder="1" applyAlignment="1">
      <alignment horizontal="center" vertical="center"/>
    </xf>
    <xf numFmtId="3" fontId="21" fillId="20" borderId="8" xfId="0" applyNumberFormat="1" applyFont="1" applyFill="1" applyBorder="1" applyAlignment="1">
      <alignment horizontal="center" vertical="center"/>
    </xf>
    <xf numFmtId="3" fontId="36" fillId="0" borderId="6" xfId="0" applyNumberFormat="1" applyFont="1" applyFill="1" applyBorder="1" applyAlignment="1">
      <alignment horizontal="center" vertical="center"/>
    </xf>
    <xf numFmtId="3" fontId="36" fillId="0" borderId="8" xfId="0" applyNumberFormat="1" applyFont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3" fontId="21" fillId="20" borderId="35" xfId="0" applyNumberFormat="1" applyFont="1" applyFill="1" applyBorder="1" applyAlignment="1">
      <alignment horizontal="center" vertical="center"/>
    </xf>
    <xf numFmtId="14" fontId="36" fillId="0" borderId="9" xfId="0" applyNumberFormat="1" applyFont="1" applyFill="1" applyBorder="1" applyAlignment="1">
      <alignment horizontal="center" vertical="center"/>
    </xf>
    <xf numFmtId="14" fontId="21" fillId="20" borderId="6" xfId="0" applyNumberFormat="1" applyFont="1" applyFill="1" applyBorder="1" applyAlignment="1">
      <alignment horizontal="center" vertical="center"/>
    </xf>
    <xf numFmtId="14" fontId="36" fillId="0" borderId="6" xfId="0" applyNumberFormat="1" applyFont="1" applyFill="1" applyBorder="1" applyAlignment="1">
      <alignment horizontal="center" vertical="center"/>
    </xf>
    <xf numFmtId="14" fontId="21" fillId="20" borderId="11" xfId="0" applyNumberFormat="1" applyFont="1" applyFill="1" applyBorder="1" applyAlignment="1">
      <alignment horizontal="center" vertical="center"/>
    </xf>
    <xf numFmtId="1" fontId="32" fillId="15" borderId="18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8" fillId="0" borderId="0" xfId="0" applyFont="1"/>
    <xf numFmtId="0" fontId="38" fillId="0" borderId="0" xfId="0" applyFont="1" applyFill="1"/>
    <xf numFmtId="2" fontId="39" fillId="0" borderId="0" xfId="0" applyNumberFormat="1" applyFont="1"/>
    <xf numFmtId="2" fontId="39" fillId="18" borderId="0" xfId="0" applyNumberFormat="1" applyFont="1" applyFill="1"/>
    <xf numFmtId="0" fontId="40" fillId="0" borderId="0" xfId="0" applyFont="1" applyFill="1"/>
    <xf numFmtId="164" fontId="27" fillId="18" borderId="0" xfId="0" applyNumberFormat="1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0" fontId="31" fillId="15" borderId="0" xfId="0" applyFont="1" applyFill="1" applyAlignment="1">
      <alignment vertical="center"/>
    </xf>
    <xf numFmtId="0" fontId="0" fillId="15" borderId="0" xfId="0" applyFill="1" applyAlignment="1">
      <alignment vertical="center"/>
    </xf>
    <xf numFmtId="0" fontId="41" fillId="15" borderId="0" xfId="0" applyFont="1" applyFill="1" applyAlignment="1">
      <alignment vertical="center"/>
    </xf>
    <xf numFmtId="0" fontId="42" fillId="0" borderId="0" xfId="0" applyFont="1"/>
    <xf numFmtId="2" fontId="45" fillId="21" borderId="9" xfId="0" applyNumberFormat="1" applyFont="1" applyFill="1" applyBorder="1" applyAlignment="1">
      <alignment horizontal="center" vertical="center" wrapText="1"/>
    </xf>
    <xf numFmtId="2" fontId="46" fillId="21" borderId="6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3" fillId="13" borderId="18" xfId="0" applyFont="1" applyFill="1" applyBorder="1" applyAlignment="1">
      <alignment horizontal="center" vertical="center"/>
    </xf>
    <xf numFmtId="0" fontId="49" fillId="0" borderId="0" xfId="0" applyFont="1"/>
    <xf numFmtId="0" fontId="43" fillId="0" borderId="0" xfId="0" applyFont="1" applyFill="1" applyBorder="1" applyAlignment="1">
      <alignment horizontal="center" vertical="center"/>
    </xf>
    <xf numFmtId="2" fontId="44" fillId="0" borderId="29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Border="1" applyAlignment="1">
      <alignment horizontal="center" vertical="center" wrapText="1"/>
    </xf>
    <xf numFmtId="2" fontId="44" fillId="0" borderId="4" xfId="0" applyNumberFormat="1" applyFont="1" applyFill="1" applyBorder="1" applyAlignment="1">
      <alignment horizontal="center" vertical="center" wrapText="1"/>
    </xf>
    <xf numFmtId="2" fontId="51" fillId="18" borderId="0" xfId="0" applyNumberFormat="1" applyFont="1" applyFill="1" applyBorder="1"/>
    <xf numFmtId="2" fontId="51" fillId="0" borderId="47" xfId="0" applyNumberFormat="1" applyFont="1" applyBorder="1"/>
    <xf numFmtId="2" fontId="51" fillId="0" borderId="0" xfId="0" applyNumberFormat="1" applyFont="1" applyBorder="1"/>
    <xf numFmtId="2" fontId="51" fillId="17" borderId="0" xfId="0" applyNumberFormat="1" applyFont="1" applyFill="1" applyBorder="1"/>
    <xf numFmtId="0" fontId="52" fillId="0" borderId="0" xfId="0" applyFont="1" applyFill="1" applyBorder="1" applyAlignment="1">
      <alignment horizontal="center" vertical="center" wrapText="1"/>
    </xf>
    <xf numFmtId="2" fontId="52" fillId="0" borderId="0" xfId="0" applyNumberFormat="1" applyFont="1" applyFill="1" applyBorder="1" applyAlignment="1">
      <alignment horizontal="center" vertical="center" wrapText="1"/>
    </xf>
    <xf numFmtId="2" fontId="52" fillId="0" borderId="4" xfId="0" applyNumberFormat="1" applyFont="1" applyFill="1" applyBorder="1" applyAlignment="1">
      <alignment horizontal="center" vertical="center" wrapText="1"/>
    </xf>
    <xf numFmtId="2" fontId="51" fillId="18" borderId="0" xfId="0" applyNumberFormat="1" applyFont="1" applyFill="1"/>
    <xf numFmtId="2" fontId="51" fillId="0" borderId="0" xfId="0" applyNumberFormat="1" applyFont="1"/>
    <xf numFmtId="2" fontId="45" fillId="21" borderId="9" xfId="0" applyNumberFormat="1" applyFont="1" applyFill="1" applyBorder="1" applyAlignment="1">
      <alignment horizontal="center" vertical="center"/>
    </xf>
    <xf numFmtId="2" fontId="46" fillId="21" borderId="6" xfId="0" applyNumberFormat="1" applyFont="1" applyFill="1" applyBorder="1" applyAlignment="1">
      <alignment horizontal="center" vertical="center"/>
    </xf>
    <xf numFmtId="165" fontId="22" fillId="11" borderId="30" xfId="0" applyNumberFormat="1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4" fontId="33" fillId="0" borderId="31" xfId="0" applyNumberFormat="1" applyFont="1" applyBorder="1" applyAlignment="1">
      <alignment vertical="center"/>
    </xf>
    <xf numFmtId="4" fontId="13" fillId="0" borderId="4" xfId="0" applyNumberFormat="1" applyFont="1" applyBorder="1" applyAlignment="1">
      <alignment vertical="center"/>
    </xf>
    <xf numFmtId="4" fontId="33" fillId="0" borderId="4" xfId="0" applyNumberFormat="1" applyFont="1" applyBorder="1" applyAlignment="1">
      <alignment vertical="center"/>
    </xf>
    <xf numFmtId="4" fontId="33" fillId="0" borderId="21" xfId="0" applyNumberFormat="1" applyFont="1" applyBorder="1" applyAlignment="1">
      <alignment vertical="center"/>
    </xf>
    <xf numFmtId="4" fontId="22" fillId="11" borderId="30" xfId="0" applyNumberFormat="1" applyFont="1" applyFill="1" applyBorder="1" applyAlignment="1">
      <alignment horizontal="center" vertical="center"/>
    </xf>
    <xf numFmtId="4" fontId="24" fillId="8" borderId="44" xfId="0" applyNumberFormat="1" applyFont="1" applyFill="1" applyBorder="1" applyAlignment="1">
      <alignment horizontal="center" vertical="center"/>
    </xf>
    <xf numFmtId="4" fontId="23" fillId="11" borderId="9" xfId="0" applyNumberFormat="1" applyFont="1" applyFill="1" applyBorder="1" applyAlignment="1">
      <alignment horizontal="center" vertical="center" wrapText="1"/>
    </xf>
    <xf numFmtId="1" fontId="24" fillId="15" borderId="18" xfId="0" applyNumberFormat="1" applyFont="1" applyFill="1" applyBorder="1" applyAlignment="1">
      <alignment horizontal="center" vertical="top" wrapText="1"/>
    </xf>
    <xf numFmtId="3" fontId="48" fillId="25" borderId="9" xfId="0" applyNumberFormat="1" applyFont="1" applyFill="1" applyBorder="1" applyAlignment="1">
      <alignment horizontal="center" vertical="center"/>
    </xf>
    <xf numFmtId="3" fontId="45" fillId="25" borderId="6" xfId="0" applyNumberFormat="1" applyFont="1" applyFill="1" applyBorder="1" applyAlignment="1">
      <alignment horizontal="center" vertical="center"/>
    </xf>
    <xf numFmtId="3" fontId="48" fillId="25" borderId="6" xfId="0" applyNumberFormat="1" applyFont="1" applyFill="1" applyBorder="1" applyAlignment="1">
      <alignment horizontal="center" vertical="center"/>
    </xf>
    <xf numFmtId="3" fontId="45" fillId="25" borderId="11" xfId="0" applyNumberFormat="1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165" fontId="21" fillId="20" borderId="6" xfId="0" applyNumberFormat="1" applyFont="1" applyFill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165" fontId="21" fillId="20" borderId="11" xfId="0" applyNumberFormat="1" applyFont="1" applyFill="1" applyBorder="1" applyAlignment="1">
      <alignment horizontal="center" vertical="center"/>
    </xf>
    <xf numFmtId="1" fontId="32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" fontId="3" fillId="22" borderId="8" xfId="0" applyNumberFormat="1" applyFont="1" applyFill="1" applyBorder="1" applyAlignment="1">
      <alignment horizontal="center" vertical="center" wrapText="1"/>
    </xf>
    <xf numFmtId="1" fontId="32" fillId="0" borderId="20" xfId="0" applyNumberFormat="1" applyFont="1" applyBorder="1" applyAlignment="1">
      <alignment horizontal="center" vertical="center" wrapText="1"/>
    </xf>
    <xf numFmtId="166" fontId="41" fillId="12" borderId="16" xfId="0" applyNumberFormat="1" applyFont="1" applyFill="1" applyBorder="1" applyAlignment="1">
      <alignment vertical="center"/>
    </xf>
    <xf numFmtId="0" fontId="13" fillId="17" borderId="0" xfId="0" applyFont="1" applyFill="1" applyAlignment="1">
      <alignment vertical="center"/>
    </xf>
    <xf numFmtId="0" fontId="33" fillId="17" borderId="0" xfId="0" applyFont="1" applyFill="1" applyAlignment="1">
      <alignment vertical="center"/>
    </xf>
    <xf numFmtId="0" fontId="13" fillId="17" borderId="0" xfId="0" applyFont="1" applyFill="1"/>
    <xf numFmtId="0" fontId="5" fillId="17" borderId="0" xfId="0" applyFont="1" applyFill="1" applyAlignment="1">
      <alignment horizontal="right" vertical="center"/>
    </xf>
    <xf numFmtId="1" fontId="32" fillId="17" borderId="18" xfId="0" applyNumberFormat="1" applyFont="1" applyFill="1" applyBorder="1" applyAlignment="1">
      <alignment horizontal="center" vertical="center" wrapText="1"/>
    </xf>
    <xf numFmtId="4" fontId="5" fillId="17" borderId="31" xfId="0" applyNumberFormat="1" applyFont="1" applyFill="1" applyBorder="1" applyAlignment="1">
      <alignment horizontal="right" vertical="center"/>
    </xf>
    <xf numFmtId="4" fontId="13" fillId="17" borderId="0" xfId="0" applyNumberFormat="1" applyFont="1" applyFill="1" applyBorder="1" applyAlignment="1">
      <alignment vertical="center"/>
    </xf>
    <xf numFmtId="4" fontId="33" fillId="17" borderId="0" xfId="0" applyNumberFormat="1" applyFont="1" applyFill="1" applyBorder="1" applyAlignment="1">
      <alignment vertical="center"/>
    </xf>
    <xf numFmtId="165" fontId="55" fillId="10" borderId="30" xfId="0" applyNumberFormat="1" applyFont="1" applyFill="1" applyBorder="1" applyAlignment="1">
      <alignment horizontal="center" vertical="center"/>
    </xf>
    <xf numFmtId="4" fontId="55" fillId="10" borderId="30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4" fontId="56" fillId="0" borderId="0" xfId="0" applyNumberFormat="1" applyFont="1" applyBorder="1" applyAlignment="1">
      <alignment vertical="center"/>
    </xf>
    <xf numFmtId="4" fontId="34" fillId="0" borderId="0" xfId="0" applyNumberFormat="1" applyFont="1" applyBorder="1" applyAlignment="1">
      <alignment vertical="center"/>
    </xf>
    <xf numFmtId="4" fontId="34" fillId="0" borderId="31" xfId="0" applyNumberFormat="1" applyFont="1" applyBorder="1" applyAlignment="1">
      <alignment vertical="center"/>
    </xf>
    <xf numFmtId="0" fontId="56" fillId="0" borderId="4" xfId="0" applyFont="1" applyBorder="1" applyAlignment="1">
      <alignment vertical="center"/>
    </xf>
    <xf numFmtId="4" fontId="56" fillId="0" borderId="4" xfId="0" applyNumberFormat="1" applyFont="1" applyBorder="1" applyAlignment="1">
      <alignment vertical="center"/>
    </xf>
    <xf numFmtId="4" fontId="34" fillId="0" borderId="4" xfId="0" applyNumberFormat="1" applyFont="1" applyBorder="1" applyAlignment="1">
      <alignment vertical="center"/>
    </xf>
    <xf numFmtId="4" fontId="34" fillId="0" borderId="21" xfId="0" applyNumberFormat="1" applyFont="1" applyBorder="1" applyAlignment="1">
      <alignment horizontal="right" vertical="center"/>
    </xf>
    <xf numFmtId="1" fontId="43" fillId="21" borderId="4" xfId="0" applyNumberFormat="1" applyFont="1" applyFill="1" applyBorder="1" applyAlignment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4" fontId="58" fillId="10" borderId="30" xfId="0" applyNumberFormat="1" applyFont="1" applyFill="1" applyBorder="1" applyAlignment="1">
      <alignment horizontal="left" vertical="center"/>
    </xf>
    <xf numFmtId="0" fontId="31" fillId="17" borderId="0" xfId="0" applyFont="1" applyFill="1" applyAlignment="1">
      <alignment vertical="center"/>
    </xf>
    <xf numFmtId="4" fontId="59" fillId="17" borderId="30" xfId="0" applyNumberFormat="1" applyFont="1" applyFill="1" applyBorder="1" applyAlignment="1">
      <alignment horizontal="left" vertical="center"/>
    </xf>
    <xf numFmtId="4" fontId="57" fillId="10" borderId="3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4" fontId="37" fillId="17" borderId="30" xfId="0" applyNumberFormat="1" applyFont="1" applyFill="1" applyBorder="1" applyAlignment="1">
      <alignment horizontal="center" vertical="center"/>
    </xf>
    <xf numFmtId="4" fontId="37" fillId="17" borderId="31" xfId="0" applyNumberFormat="1" applyFont="1" applyFill="1" applyBorder="1" applyAlignment="1">
      <alignment horizontal="right" vertical="center"/>
    </xf>
    <xf numFmtId="4" fontId="53" fillId="17" borderId="44" xfId="0" applyNumberFormat="1" applyFont="1" applyFill="1" applyBorder="1" applyAlignment="1">
      <alignment horizontal="center" vertical="center"/>
    </xf>
    <xf numFmtId="4" fontId="37" fillId="0" borderId="31" xfId="0" applyNumberFormat="1" applyFont="1" applyBorder="1" applyAlignment="1">
      <alignment vertical="center"/>
    </xf>
    <xf numFmtId="4" fontId="37" fillId="0" borderId="21" xfId="0" applyNumberFormat="1" applyFont="1" applyBorder="1" applyAlignment="1">
      <alignment vertical="center"/>
    </xf>
    <xf numFmtId="4" fontId="60" fillId="11" borderId="9" xfId="0" applyNumberFormat="1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4" fontId="3" fillId="22" borderId="35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23" fillId="11" borderId="11" xfId="0" applyNumberFormat="1" applyFont="1" applyFill="1" applyBorder="1" applyAlignment="1">
      <alignment horizontal="center" vertical="center" wrapText="1"/>
    </xf>
    <xf numFmtId="2" fontId="46" fillId="21" borderId="11" xfId="0" applyNumberFormat="1" applyFont="1" applyFill="1" applyBorder="1" applyAlignment="1">
      <alignment horizontal="center" vertical="center" wrapText="1"/>
    </xf>
    <xf numFmtId="2" fontId="23" fillId="11" borderId="35" xfId="0" applyNumberFormat="1" applyFont="1" applyFill="1" applyBorder="1" applyAlignment="1">
      <alignment horizontal="center" vertical="center" wrapText="1"/>
    </xf>
    <xf numFmtId="165" fontId="32" fillId="10" borderId="6" xfId="0" applyNumberFormat="1" applyFont="1" applyFill="1" applyBorder="1" applyAlignment="1">
      <alignment horizontal="center" vertical="center"/>
    </xf>
    <xf numFmtId="4" fontId="32" fillId="10" borderId="6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top" wrapText="1"/>
    </xf>
    <xf numFmtId="1" fontId="3" fillId="15" borderId="29" xfId="0" applyNumberFormat="1" applyFont="1" applyFill="1" applyBorder="1" applyAlignment="1">
      <alignment horizontal="center" vertical="top" wrapText="1"/>
    </xf>
    <xf numFmtId="1" fontId="7" fillId="15" borderId="29" xfId="0" applyNumberFormat="1" applyFont="1" applyFill="1" applyBorder="1" applyAlignment="1">
      <alignment horizontal="center" vertical="top" wrapText="1"/>
    </xf>
    <xf numFmtId="1" fontId="3" fillId="0" borderId="29" xfId="0" applyNumberFormat="1" applyFont="1" applyBorder="1" applyAlignment="1">
      <alignment horizontal="center" vertical="top" wrapText="1"/>
    </xf>
    <xf numFmtId="4" fontId="61" fillId="21" borderId="6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top" wrapText="1"/>
    </xf>
    <xf numFmtId="165" fontId="22" fillId="10" borderId="9" xfId="0" applyNumberFormat="1" applyFont="1" applyFill="1" applyBorder="1" applyAlignment="1">
      <alignment horizontal="center" vertical="center"/>
    </xf>
    <xf numFmtId="4" fontId="22" fillId="10" borderId="9" xfId="0" applyNumberFormat="1" applyFont="1" applyFill="1" applyBorder="1" applyAlignment="1">
      <alignment horizontal="center" vertical="center"/>
    </xf>
    <xf numFmtId="4" fontId="25" fillId="21" borderId="9" xfId="0" applyNumberFormat="1" applyFont="1" applyFill="1" applyBorder="1" applyAlignment="1">
      <alignment horizontal="center" vertical="center"/>
    </xf>
    <xf numFmtId="4" fontId="22" fillId="10" borderId="33" xfId="0" applyNumberFormat="1" applyFont="1" applyFill="1" applyBorder="1" applyAlignment="1">
      <alignment horizontal="center" vertical="center"/>
    </xf>
    <xf numFmtId="4" fontId="32" fillId="10" borderId="8" xfId="0" applyNumberFormat="1" applyFont="1" applyFill="1" applyBorder="1" applyAlignment="1">
      <alignment horizontal="center" vertical="center"/>
    </xf>
    <xf numFmtId="165" fontId="32" fillId="10" borderId="11" xfId="0" applyNumberFormat="1" applyFont="1" applyFill="1" applyBorder="1" applyAlignment="1">
      <alignment horizontal="center" vertical="center"/>
    </xf>
    <xf numFmtId="4" fontId="32" fillId="10" borderId="11" xfId="0" applyNumberFormat="1" applyFont="1" applyFill="1" applyBorder="1" applyAlignment="1">
      <alignment horizontal="center" vertical="center"/>
    </xf>
    <xf numFmtId="4" fontId="61" fillId="21" borderId="11" xfId="0" applyNumberFormat="1" applyFont="1" applyFill="1" applyBorder="1" applyAlignment="1">
      <alignment horizontal="center" vertical="center"/>
    </xf>
    <xf numFmtId="4" fontId="32" fillId="10" borderId="35" xfId="0" applyNumberFormat="1" applyFont="1" applyFill="1" applyBorder="1" applyAlignment="1">
      <alignment horizontal="center" vertical="center"/>
    </xf>
    <xf numFmtId="2" fontId="23" fillId="8" borderId="11" xfId="0" applyNumberFormat="1" applyFont="1" applyFill="1" applyBorder="1" applyAlignment="1">
      <alignment horizontal="center" vertical="center"/>
    </xf>
    <xf numFmtId="2" fontId="46" fillId="21" borderId="11" xfId="0" applyNumberFormat="1" applyFont="1" applyFill="1" applyBorder="1" applyAlignment="1">
      <alignment horizontal="center" vertical="center"/>
    </xf>
    <xf numFmtId="2" fontId="23" fillId="8" borderId="35" xfId="0" applyNumberFormat="1" applyFont="1" applyFill="1" applyBorder="1" applyAlignment="1">
      <alignment horizontal="center" vertical="center"/>
    </xf>
    <xf numFmtId="0" fontId="37" fillId="17" borderId="0" xfId="0" applyFont="1" applyFill="1" applyAlignment="1">
      <alignment horizontal="right" vertical="center"/>
    </xf>
    <xf numFmtId="0" fontId="37" fillId="0" borderId="0" xfId="0" applyFont="1" applyAlignment="1">
      <alignment horizontal="right" vertical="center"/>
    </xf>
    <xf numFmtId="1" fontId="3" fillId="0" borderId="21" xfId="0" applyNumberFormat="1" applyFont="1" applyBorder="1" applyAlignment="1">
      <alignment horizontal="center" vertical="center" wrapText="1"/>
    </xf>
    <xf numFmtId="2" fontId="3" fillId="23" borderId="6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4" fontId="3" fillId="24" borderId="6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63" fillId="0" borderId="0" xfId="0" applyFont="1"/>
    <xf numFmtId="0" fontId="63" fillId="0" borderId="0" xfId="0" applyFont="1" applyFill="1"/>
    <xf numFmtId="4" fontId="7" fillId="0" borderId="1" xfId="0" applyNumberFormat="1" applyFont="1" applyBorder="1" applyAlignment="1">
      <alignment horizontal="center" vertical="center"/>
    </xf>
    <xf numFmtId="4" fontId="21" fillId="23" borderId="6" xfId="0" applyNumberFormat="1" applyFont="1" applyFill="1" applyBorder="1" applyAlignment="1">
      <alignment horizontal="center" vertical="center" wrapText="1"/>
    </xf>
    <xf numFmtId="0" fontId="64" fillId="0" borderId="0" xfId="0" applyFont="1"/>
    <xf numFmtId="0" fontId="20" fillId="0" borderId="0" xfId="0" applyFont="1" applyAlignment="1">
      <alignment horizontal="center" vertical="center"/>
    </xf>
    <xf numFmtId="0" fontId="2" fillId="19" borderId="0" xfId="0" applyFont="1" applyFill="1" applyAlignment="1">
      <alignment horizontal="right" vertical="center"/>
    </xf>
    <xf numFmtId="0" fontId="20" fillId="0" borderId="0" xfId="0" applyFont="1"/>
    <xf numFmtId="164" fontId="20" fillId="0" borderId="0" xfId="0" applyNumberFormat="1" applyFont="1"/>
    <xf numFmtId="0" fontId="2" fillId="0" borderId="0" xfId="0" applyFont="1" applyAlignment="1">
      <alignment horizontal="right"/>
    </xf>
    <xf numFmtId="1" fontId="2" fillId="21" borderId="28" xfId="0" applyNumberFormat="1" applyFont="1" applyFill="1" applyBorder="1" applyAlignment="1">
      <alignment horizontal="center" vertical="center"/>
    </xf>
    <xf numFmtId="1" fontId="2" fillId="21" borderId="51" xfId="0" applyNumberFormat="1" applyFont="1" applyFill="1" applyBorder="1" applyAlignment="1">
      <alignment horizontal="center" vertical="center"/>
    </xf>
    <xf numFmtId="165" fontId="24" fillId="10" borderId="9" xfId="0" applyNumberFormat="1" applyFont="1" applyFill="1" applyBorder="1" applyAlignment="1">
      <alignment horizontal="center" vertical="center"/>
    </xf>
    <xf numFmtId="4" fontId="24" fillId="10" borderId="9" xfId="0" applyNumberFormat="1" applyFont="1" applyFill="1" applyBorder="1" applyAlignment="1">
      <alignment horizontal="center" vertical="center"/>
    </xf>
    <xf numFmtId="4" fontId="24" fillId="21" borderId="32" xfId="0" applyNumberFormat="1" applyFont="1" applyFill="1" applyBorder="1" applyAlignment="1">
      <alignment horizontal="center" vertical="center"/>
    </xf>
    <xf numFmtId="4" fontId="24" fillId="10" borderId="48" xfId="0" applyNumberFormat="1" applyFont="1" applyFill="1" applyBorder="1" applyAlignment="1">
      <alignment horizontal="center" vertical="center"/>
    </xf>
    <xf numFmtId="165" fontId="67" fillId="10" borderId="6" xfId="0" applyNumberFormat="1" applyFont="1" applyFill="1" applyBorder="1" applyAlignment="1">
      <alignment horizontal="center" vertical="center"/>
    </xf>
    <xf numFmtId="4" fontId="67" fillId="10" borderId="6" xfId="0" applyNumberFormat="1" applyFont="1" applyFill="1" applyBorder="1" applyAlignment="1">
      <alignment horizontal="center" vertical="center"/>
    </xf>
    <xf numFmtId="4" fontId="67" fillId="21" borderId="5" xfId="0" applyNumberFormat="1" applyFont="1" applyFill="1" applyBorder="1" applyAlignment="1">
      <alignment horizontal="center" vertical="center"/>
    </xf>
    <xf numFmtId="4" fontId="67" fillId="10" borderId="50" xfId="0" applyNumberFormat="1" applyFont="1" applyFill="1" applyBorder="1" applyAlignment="1">
      <alignment horizontal="center" vertical="center"/>
    </xf>
    <xf numFmtId="165" fontId="67" fillId="10" borderId="11" xfId="0" applyNumberFormat="1" applyFont="1" applyFill="1" applyBorder="1" applyAlignment="1">
      <alignment horizontal="center" vertical="center"/>
    </xf>
    <xf numFmtId="4" fontId="67" fillId="10" borderId="11" xfId="0" applyNumberFormat="1" applyFont="1" applyFill="1" applyBorder="1" applyAlignment="1">
      <alignment horizontal="center" vertical="center"/>
    </xf>
    <xf numFmtId="4" fontId="67" fillId="21" borderId="34" xfId="0" applyNumberFormat="1" applyFont="1" applyFill="1" applyBorder="1" applyAlignment="1">
      <alignment horizontal="center" vertical="center"/>
    </xf>
    <xf numFmtId="4" fontId="67" fillId="10" borderId="5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7" fillId="21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65" fontId="7" fillId="11" borderId="25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4" fontId="3" fillId="22" borderId="6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2" fillId="0" borderId="0" xfId="0" applyFont="1"/>
    <xf numFmtId="0" fontId="2" fillId="12" borderId="42" xfId="0" applyFont="1" applyFill="1" applyBorder="1" applyAlignment="1">
      <alignment horizontal="center" vertical="center"/>
    </xf>
    <xf numFmtId="0" fontId="69" fillId="0" borderId="0" xfId="0" applyFont="1"/>
    <xf numFmtId="4" fontId="20" fillId="0" borderId="6" xfId="0" applyNumberFormat="1" applyFont="1" applyBorder="1"/>
    <xf numFmtId="4" fontId="20" fillId="0" borderId="8" xfId="0" applyNumberFormat="1" applyFont="1" applyBorder="1"/>
    <xf numFmtId="0" fontId="2" fillId="12" borderId="5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0" borderId="35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center" vertical="center"/>
    </xf>
    <xf numFmtId="4" fontId="6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 wrapText="1"/>
    </xf>
    <xf numFmtId="2" fontId="3" fillId="26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/>
    </xf>
    <xf numFmtId="165" fontId="7" fillId="8" borderId="6" xfId="0" applyNumberFormat="1" applyFont="1" applyFill="1" applyBorder="1" applyAlignment="1">
      <alignment horizontal="center" vertical="center"/>
    </xf>
    <xf numFmtId="4" fontId="21" fillId="8" borderId="6" xfId="0" applyNumberFormat="1" applyFont="1" applyFill="1" applyBorder="1" applyAlignment="1">
      <alignment horizontal="center" vertical="center"/>
    </xf>
    <xf numFmtId="4" fontId="21" fillId="8" borderId="8" xfId="0" applyNumberFormat="1" applyFont="1" applyFill="1" applyBorder="1" applyAlignment="1">
      <alignment horizontal="center" vertical="center"/>
    </xf>
    <xf numFmtId="4" fontId="20" fillId="8" borderId="6" xfId="0" applyNumberFormat="1" applyFont="1" applyFill="1" applyBorder="1" applyAlignment="1">
      <alignment horizontal="center" vertical="center"/>
    </xf>
    <xf numFmtId="0" fontId="2" fillId="27" borderId="2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14" fillId="27" borderId="18" xfId="0" applyFont="1" applyFill="1" applyBorder="1" applyAlignment="1">
      <alignment horizontal="right" vertical="center"/>
    </xf>
    <xf numFmtId="0" fontId="14" fillId="27" borderId="18" xfId="0" applyFont="1" applyFill="1" applyBorder="1" applyAlignment="1">
      <alignment horizontal="left" vertical="center"/>
    </xf>
    <xf numFmtId="0" fontId="2" fillId="27" borderId="20" xfId="0" applyFont="1" applyFill="1" applyBorder="1" applyAlignment="1">
      <alignment horizontal="center" vertical="center"/>
    </xf>
    <xf numFmtId="0" fontId="64" fillId="27" borderId="0" xfId="0" applyFont="1" applyFill="1"/>
    <xf numFmtId="0" fontId="7" fillId="6" borderId="6" xfId="0" applyFont="1" applyFill="1" applyBorder="1" applyAlignment="1">
      <alignment horizontal="center" vertical="center" wrapText="1"/>
    </xf>
    <xf numFmtId="4" fontId="21" fillId="21" borderId="6" xfId="0" applyNumberFormat="1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2" fontId="3" fillId="23" borderId="6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 vertical="center" wrapText="1"/>
    </xf>
    <xf numFmtId="2" fontId="7" fillId="23" borderId="1" xfId="0" applyNumberFormat="1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11" xfId="0" applyFont="1" applyBorder="1"/>
    <xf numFmtId="164" fontId="20" fillId="0" borderId="11" xfId="0" applyNumberFormat="1" applyFont="1" applyBorder="1"/>
    <xf numFmtId="4" fontId="20" fillId="0" borderId="11" xfId="0" applyNumberFormat="1" applyFont="1" applyBorder="1"/>
    <xf numFmtId="4" fontId="20" fillId="0" borderId="35" xfId="0" applyNumberFormat="1" applyFont="1" applyBorder="1"/>
    <xf numFmtId="49" fontId="11" fillId="6" borderId="5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2" fontId="7" fillId="23" borderId="6" xfId="0" applyNumberFormat="1" applyFont="1" applyFill="1" applyBorder="1" applyAlignment="1">
      <alignment horizontal="center" vertical="center"/>
    </xf>
    <xf numFmtId="2" fontId="7" fillId="26" borderId="1" xfId="0" applyNumberFormat="1" applyFont="1" applyFill="1" applyBorder="1" applyAlignment="1">
      <alignment horizontal="center" vertical="center" wrapText="1"/>
    </xf>
    <xf numFmtId="2" fontId="7" fillId="26" borderId="11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horizontal="center" vertical="center"/>
    </xf>
    <xf numFmtId="2" fontId="7" fillId="26" borderId="6" xfId="0" applyNumberFormat="1" applyFont="1" applyFill="1" applyBorder="1" applyAlignment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3" fillId="26" borderId="1" xfId="0" applyNumberFormat="1" applyFont="1" applyFill="1" applyBorder="1" applyAlignment="1">
      <alignment horizontal="center" vertical="center" wrapText="1"/>
    </xf>
    <xf numFmtId="4" fontId="3" fillId="9" borderId="6" xfId="0" applyNumberFormat="1" applyFont="1" applyFill="1" applyBorder="1" applyAlignment="1">
      <alignment horizontal="center" vertical="center" wrapText="1"/>
    </xf>
    <xf numFmtId="4" fontId="20" fillId="8" borderId="11" xfId="0" applyNumberFormat="1" applyFont="1" applyFill="1" applyBorder="1" applyAlignment="1">
      <alignment horizontal="center" vertical="center"/>
    </xf>
    <xf numFmtId="4" fontId="3" fillId="22" borderId="11" xfId="0" applyNumberFormat="1" applyFont="1" applyFill="1" applyBorder="1" applyAlignment="1">
      <alignment horizontal="center" vertical="center" wrapText="1"/>
    </xf>
    <xf numFmtId="4" fontId="3" fillId="23" borderId="6" xfId="0" applyNumberFormat="1" applyFont="1" applyFill="1" applyBorder="1" applyAlignment="1">
      <alignment horizontal="center" vertical="center"/>
    </xf>
    <xf numFmtId="2" fontId="3" fillId="23" borderId="6" xfId="0" applyNumberFormat="1" applyFont="1" applyFill="1" applyBorder="1" applyAlignment="1">
      <alignment horizontal="center" vertical="center" wrapText="1"/>
    </xf>
    <xf numFmtId="4" fontId="21" fillId="8" borderId="6" xfId="0" applyNumberFormat="1" applyFont="1" applyFill="1" applyBorder="1" applyAlignment="1">
      <alignment horizontal="center" vertical="center" wrapText="1"/>
    </xf>
    <xf numFmtId="0" fontId="64" fillId="8" borderId="0" xfId="0" applyFont="1" applyFill="1"/>
    <xf numFmtId="0" fontId="3" fillId="8" borderId="6" xfId="0" applyFont="1" applyFill="1" applyBorder="1" applyAlignment="1">
      <alignment horizontal="center" vertical="center" wrapText="1"/>
    </xf>
    <xf numFmtId="4" fontId="3" fillId="8" borderId="8" xfId="0" applyNumberFormat="1" applyFont="1" applyFill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center" vertical="center" wrapText="1"/>
    </xf>
    <xf numFmtId="4" fontId="3" fillId="8" borderId="35" xfId="0" applyNumberFormat="1" applyFont="1" applyFill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2" fontId="7" fillId="23" borderId="6" xfId="0" applyNumberFormat="1" applyFont="1" applyFill="1" applyBorder="1" applyAlignment="1">
      <alignment horizontal="center" vertical="center" wrapText="1"/>
    </xf>
    <xf numFmtId="4" fontId="20" fillId="21" borderId="6" xfId="0" applyNumberFormat="1" applyFont="1" applyFill="1" applyBorder="1" applyAlignment="1">
      <alignment horizontal="center" vertical="center"/>
    </xf>
    <xf numFmtId="2" fontId="7" fillId="23" borderId="6" xfId="0" applyNumberFormat="1" applyFont="1" applyFill="1" applyBorder="1" applyAlignment="1">
      <alignment horizontal="center"/>
    </xf>
    <xf numFmtId="165" fontId="7" fillId="0" borderId="55" xfId="0" applyNumberFormat="1" applyFont="1" applyFill="1" applyBorder="1" applyAlignment="1">
      <alignment horizontal="center" vertical="center"/>
    </xf>
    <xf numFmtId="2" fontId="7" fillId="0" borderId="6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wrapText="1"/>
    </xf>
    <xf numFmtId="4" fontId="7" fillId="23" borderId="6" xfId="0" applyNumberFormat="1" applyFont="1" applyFill="1" applyBorder="1" applyAlignment="1">
      <alignment horizontal="center" vertical="center"/>
    </xf>
    <xf numFmtId="2" fontId="3" fillId="23" borderId="1" xfId="0" applyNumberFormat="1" applyFont="1" applyFill="1" applyBorder="1" applyAlignment="1">
      <alignment horizontal="center" vertical="center"/>
    </xf>
    <xf numFmtId="4" fontId="3" fillId="0" borderId="55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4" fontId="3" fillId="23" borderId="1" xfId="0" applyNumberFormat="1" applyFont="1" applyFill="1" applyBorder="1" applyAlignment="1">
      <alignment horizontal="center" vertical="center"/>
    </xf>
    <xf numFmtId="2" fontId="7" fillId="23" borderId="11" xfId="0" applyNumberFormat="1" applyFont="1" applyFill="1" applyBorder="1" applyAlignment="1">
      <alignment horizontal="center" vertical="center" wrapText="1"/>
    </xf>
    <xf numFmtId="2" fontId="7" fillId="23" borderId="1" xfId="0" applyNumberFormat="1" applyFont="1" applyFill="1" applyBorder="1" applyAlignment="1">
      <alignment horizontal="center" vertical="center" wrapText="1"/>
    </xf>
    <xf numFmtId="2" fontId="3" fillId="23" borderId="7" xfId="0" applyNumberFormat="1" applyFont="1" applyFill="1" applyBorder="1" applyAlignment="1">
      <alignment horizontal="center" vertical="center"/>
    </xf>
    <xf numFmtId="2" fontId="3" fillId="24" borderId="6" xfId="0" applyNumberFormat="1" applyFont="1" applyFill="1" applyBorder="1" applyAlignment="1">
      <alignment horizontal="center" vertical="center" wrapText="1"/>
    </xf>
    <xf numFmtId="2" fontId="7" fillId="23" borderId="38" xfId="0" applyNumberFormat="1" applyFont="1" applyFill="1" applyBorder="1" applyAlignment="1">
      <alignment horizontal="center" vertical="center"/>
    </xf>
    <xf numFmtId="2" fontId="7" fillId="23" borderId="14" xfId="0" applyNumberFormat="1" applyFont="1" applyFill="1" applyBorder="1" applyAlignment="1">
      <alignment horizontal="center" vertical="center"/>
    </xf>
    <xf numFmtId="2" fontId="7" fillId="23" borderId="7" xfId="0" applyNumberFormat="1" applyFont="1" applyFill="1" applyBorder="1" applyAlignment="1">
      <alignment horizontal="center" vertical="center"/>
    </xf>
    <xf numFmtId="2" fontId="7" fillId="23" borderId="11" xfId="0" applyNumberFormat="1" applyFont="1" applyFill="1" applyBorder="1" applyAlignment="1">
      <alignment horizontal="center" vertical="center"/>
    </xf>
    <xf numFmtId="2" fontId="3" fillId="23" borderId="1" xfId="0" applyNumberFormat="1" applyFont="1" applyFill="1" applyBorder="1" applyAlignment="1">
      <alignment horizontal="center" vertical="center" wrapText="1"/>
    </xf>
    <xf numFmtId="2" fontId="21" fillId="14" borderId="9" xfId="0" applyNumberFormat="1" applyFont="1" applyFill="1" applyBorder="1" applyAlignment="1">
      <alignment horizontal="center" vertical="center" wrapText="1"/>
    </xf>
    <xf numFmtId="4" fontId="3" fillId="13" borderId="6" xfId="0" applyNumberFormat="1" applyFont="1" applyFill="1" applyBorder="1" applyAlignment="1">
      <alignment horizontal="center" vertical="center" wrapText="1"/>
    </xf>
    <xf numFmtId="2" fontId="21" fillId="14" borderId="33" xfId="0" applyNumberFormat="1" applyFont="1" applyFill="1" applyBorder="1" applyAlignment="1">
      <alignment horizontal="center" vertical="center" wrapText="1"/>
    </xf>
    <xf numFmtId="4" fontId="3" fillId="13" borderId="8" xfId="0" applyNumberFormat="1" applyFont="1" applyFill="1" applyBorder="1" applyAlignment="1">
      <alignment horizontal="center" vertical="center" wrapText="1"/>
    </xf>
    <xf numFmtId="4" fontId="3" fillId="13" borderId="35" xfId="0" applyNumberFormat="1" applyFont="1" applyFill="1" applyBorder="1" applyAlignment="1">
      <alignment horizontal="center" vertical="center" wrapText="1"/>
    </xf>
    <xf numFmtId="4" fontId="7" fillId="8" borderId="1" xfId="0" applyNumberFormat="1" applyFont="1" applyFill="1" applyBorder="1" applyAlignment="1">
      <alignment horizontal="center" vertical="center"/>
    </xf>
    <xf numFmtId="4" fontId="21" fillId="8" borderId="8" xfId="0" applyNumberFormat="1" applyFont="1" applyFill="1" applyBorder="1" applyAlignment="1">
      <alignment horizontal="center" vertical="center" wrapText="1"/>
    </xf>
    <xf numFmtId="4" fontId="3" fillId="8" borderId="6" xfId="0" applyNumberFormat="1" applyFont="1" applyFill="1" applyBorder="1" applyAlignment="1">
      <alignment horizontal="center" vertical="center"/>
    </xf>
    <xf numFmtId="4" fontId="23" fillId="8" borderId="8" xfId="0" applyNumberFormat="1" applyFont="1" applyFill="1" applyBorder="1" applyAlignment="1">
      <alignment horizontal="center" vertical="center" wrapText="1"/>
    </xf>
    <xf numFmtId="4" fontId="3" fillId="9" borderId="8" xfId="0" applyNumberFormat="1" applyFont="1" applyFill="1" applyBorder="1" applyAlignment="1">
      <alignment horizontal="center" vertical="center" wrapText="1"/>
    </xf>
    <xf numFmtId="4" fontId="3" fillId="9" borderId="35" xfId="0" applyNumberFormat="1" applyFont="1" applyFill="1" applyBorder="1" applyAlignment="1">
      <alignment horizontal="center" vertical="center" wrapText="1"/>
    </xf>
    <xf numFmtId="4" fontId="24" fillId="21" borderId="30" xfId="0" applyNumberFormat="1" applyFont="1" applyFill="1" applyBorder="1" applyAlignment="1">
      <alignment horizontal="center" vertical="center"/>
    </xf>
    <xf numFmtId="4" fontId="67" fillId="21" borderId="53" xfId="0" applyNumberFormat="1" applyFont="1" applyFill="1" applyBorder="1" applyAlignment="1">
      <alignment horizontal="center" vertical="center"/>
    </xf>
    <xf numFmtId="4" fontId="67" fillId="21" borderId="54" xfId="0" applyNumberFormat="1" applyFont="1" applyFill="1" applyBorder="1" applyAlignment="1">
      <alignment horizontal="center" vertical="center"/>
    </xf>
    <xf numFmtId="4" fontId="21" fillId="21" borderId="6" xfId="0" applyNumberFormat="1" applyFont="1" applyFill="1" applyBorder="1" applyAlignment="1">
      <alignment horizontal="center" vertical="center"/>
    </xf>
    <xf numFmtId="1" fontId="2" fillId="21" borderId="2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3" fillId="0" borderId="0" xfId="0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70" fillId="2" borderId="15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165" fontId="7" fillId="11" borderId="9" xfId="0" applyNumberFormat="1" applyFont="1" applyFill="1" applyBorder="1" applyAlignment="1">
      <alignment horizontal="center" vertical="center"/>
    </xf>
    <xf numFmtId="165" fontId="7" fillId="0" borderId="6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top" wrapText="1"/>
    </xf>
    <xf numFmtId="2" fontId="8" fillId="11" borderId="23" xfId="0" applyNumberFormat="1" applyFont="1" applyFill="1" applyBorder="1" applyAlignment="1">
      <alignment horizontal="center" vertical="center" wrapText="1"/>
    </xf>
    <xf numFmtId="2" fontId="8" fillId="11" borderId="14" xfId="0" applyNumberFormat="1" applyFont="1" applyFill="1" applyBorder="1" applyAlignment="1">
      <alignment horizontal="center" vertical="center" wrapText="1"/>
    </xf>
    <xf numFmtId="2" fontId="8" fillId="11" borderId="38" xfId="0" applyNumberFormat="1" applyFont="1" applyFill="1" applyBorder="1" applyAlignment="1">
      <alignment horizontal="center" vertical="center" wrapText="1"/>
    </xf>
    <xf numFmtId="0" fontId="7" fillId="11" borderId="23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7" fillId="11" borderId="3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/>
    </xf>
    <xf numFmtId="0" fontId="2" fillId="8" borderId="40" xfId="0" applyFont="1" applyFill="1" applyBorder="1" applyAlignment="1">
      <alignment horizontal="center" vertical="center"/>
    </xf>
    <xf numFmtId="0" fontId="2" fillId="8" borderId="26" xfId="0" applyFont="1" applyFill="1" applyBorder="1" applyAlignment="1">
      <alignment horizontal="center" vertical="center"/>
    </xf>
    <xf numFmtId="0" fontId="2" fillId="8" borderId="41" xfId="0" applyFont="1" applyFill="1" applyBorder="1" applyAlignment="1">
      <alignment horizontal="center" vertical="center"/>
    </xf>
    <xf numFmtId="4" fontId="20" fillId="8" borderId="1" xfId="0" applyNumberFormat="1" applyFont="1" applyFill="1" applyBorder="1" applyAlignment="1">
      <alignment horizontal="center" vertical="center" wrapText="1"/>
    </xf>
    <xf numFmtId="4" fontId="63" fillId="0" borderId="14" xfId="0" applyNumberFormat="1" applyFont="1" applyBorder="1" applyAlignment="1">
      <alignment horizontal="center" vertical="center" wrapText="1"/>
    </xf>
    <xf numFmtId="4" fontId="63" fillId="0" borderId="38" xfId="0" applyNumberFormat="1" applyFont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165" fontId="7" fillId="6" borderId="13" xfId="0" applyNumberFormat="1" applyFont="1" applyFill="1" applyBorder="1" applyAlignment="1">
      <alignment horizontal="center" vertical="center"/>
    </xf>
    <xf numFmtId="165" fontId="7" fillId="6" borderId="24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165" fontId="7" fillId="0" borderId="23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63" fillId="0" borderId="7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10" xfId="0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 wrapText="1"/>
    </xf>
    <xf numFmtId="4" fontId="63" fillId="8" borderId="14" xfId="0" applyNumberFormat="1" applyFont="1" applyFill="1" applyBorder="1" applyAlignment="1">
      <alignment horizontal="center" vertical="center" wrapText="1"/>
    </xf>
    <xf numFmtId="4" fontId="63" fillId="8" borderId="7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2" fillId="12" borderId="13" xfId="0" applyFont="1" applyFill="1" applyBorder="1" applyAlignment="1">
      <alignment horizontal="center"/>
    </xf>
    <xf numFmtId="0" fontId="2" fillId="12" borderId="24" xfId="0" applyFont="1" applyFill="1" applyBorder="1" applyAlignment="1">
      <alignment horizontal="center"/>
    </xf>
    <xf numFmtId="0" fontId="2" fillId="12" borderId="50" xfId="0" applyFont="1" applyFill="1" applyBorder="1" applyAlignment="1">
      <alignment horizontal="center"/>
    </xf>
    <xf numFmtId="0" fontId="8" fillId="4" borderId="36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49" fontId="70" fillId="2" borderId="12" xfId="0" applyNumberFormat="1" applyFont="1" applyFill="1" applyBorder="1" applyAlignment="1">
      <alignment horizontal="center" vertical="center"/>
    </xf>
    <xf numFmtId="49" fontId="70" fillId="2" borderId="15" xfId="0" applyNumberFormat="1" applyFont="1" applyFill="1" applyBorder="1" applyAlignment="1">
      <alignment horizontal="center" vertical="center"/>
    </xf>
    <xf numFmtId="49" fontId="70" fillId="2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5" fontId="7" fillId="6" borderId="6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0" fontId="2" fillId="12" borderId="45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24" fillId="14" borderId="2" xfId="0" applyFont="1" applyFill="1" applyBorder="1" applyAlignment="1">
      <alignment horizontal="center" vertical="center"/>
    </xf>
    <xf numFmtId="0" fontId="24" fillId="14" borderId="18" xfId="0" applyFont="1" applyFill="1" applyBorder="1" applyAlignment="1">
      <alignment horizontal="center" vertical="center"/>
    </xf>
    <xf numFmtId="0" fontId="24" fillId="14" borderId="20" xfId="0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 vertical="center"/>
    </xf>
    <xf numFmtId="4" fontId="63" fillId="8" borderId="14" xfId="0" applyNumberFormat="1" applyFont="1" applyFill="1" applyBorder="1" applyAlignment="1">
      <alignment horizontal="center" vertical="center"/>
    </xf>
    <xf numFmtId="4" fontId="63" fillId="8" borderId="38" xfId="0" applyNumberFormat="1" applyFont="1" applyFill="1" applyBorder="1" applyAlignment="1">
      <alignment horizontal="center" vertical="center"/>
    </xf>
    <xf numFmtId="0" fontId="68" fillId="8" borderId="14" xfId="0" applyFont="1" applyFill="1" applyBorder="1" applyAlignment="1">
      <alignment horizontal="center" vertical="center" wrapText="1"/>
    </xf>
    <xf numFmtId="0" fontId="68" fillId="8" borderId="38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7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top" wrapText="1"/>
    </xf>
    <xf numFmtId="1" fontId="3" fillId="0" borderId="28" xfId="0" applyNumberFormat="1" applyFont="1" applyBorder="1" applyAlignment="1">
      <alignment horizontal="center" vertical="top" wrapText="1"/>
    </xf>
    <xf numFmtId="4" fontId="24" fillId="10" borderId="29" xfId="0" applyNumberFormat="1" applyFont="1" applyFill="1" applyBorder="1" applyAlignment="1">
      <alignment horizontal="center" vertical="center"/>
    </xf>
    <xf numFmtId="4" fontId="63" fillId="0" borderId="0" xfId="0" applyNumberFormat="1" applyFont="1" applyBorder="1" applyAlignment="1">
      <alignment horizontal="center" vertical="center"/>
    </xf>
    <xf numFmtId="4" fontId="63" fillId="0" borderId="4" xfId="0" applyNumberFormat="1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10" borderId="27" xfId="0" applyNumberFormat="1" applyFont="1" applyFill="1" applyBorder="1" applyAlignment="1">
      <alignment horizontal="center" vertical="center"/>
    </xf>
    <xf numFmtId="49" fontId="7" fillId="10" borderId="28" xfId="0" applyNumberFormat="1" applyFont="1" applyFill="1" applyBorder="1" applyAlignment="1">
      <alignment horizontal="center" vertical="center"/>
    </xf>
    <xf numFmtId="49" fontId="7" fillId="10" borderId="36" xfId="0" applyNumberFormat="1" applyFont="1" applyFill="1" applyBorder="1" applyAlignment="1">
      <alignment horizontal="center" vertical="center"/>
    </xf>
    <xf numFmtId="0" fontId="21" fillId="10" borderId="16" xfId="0" applyFont="1" applyFill="1" applyBorder="1" applyAlignment="1">
      <alignment horizontal="center" vertical="center" wrapText="1"/>
    </xf>
    <xf numFmtId="0" fontId="21" fillId="10" borderId="22" xfId="0" applyFont="1" applyFill="1" applyBorder="1" applyAlignment="1">
      <alignment horizontal="center" vertical="center" wrapText="1"/>
    </xf>
    <xf numFmtId="0" fontId="21" fillId="10" borderId="17" xfId="0" applyFont="1" applyFill="1" applyBorder="1" applyAlignment="1">
      <alignment horizontal="center" vertical="center" wrapText="1"/>
    </xf>
    <xf numFmtId="165" fontId="7" fillId="10" borderId="27" xfId="0" applyNumberFormat="1" applyFont="1" applyFill="1" applyBorder="1" applyAlignment="1">
      <alignment horizontal="center" vertical="center"/>
    </xf>
    <xf numFmtId="165" fontId="7" fillId="10" borderId="28" xfId="0" applyNumberFormat="1" applyFont="1" applyFill="1" applyBorder="1" applyAlignment="1">
      <alignment horizontal="center" vertical="center"/>
    </xf>
    <xf numFmtId="165" fontId="7" fillId="10" borderId="36" xfId="0" applyNumberFormat="1" applyFont="1" applyFill="1" applyBorder="1" applyAlignment="1">
      <alignment horizontal="center" vertical="center"/>
    </xf>
    <xf numFmtId="0" fontId="24" fillId="21" borderId="2" xfId="0" applyFont="1" applyFill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9" fontId="10" fillId="11" borderId="19" xfId="0" applyNumberFormat="1" applyFont="1" applyFill="1" applyBorder="1" applyAlignment="1">
      <alignment horizontal="center" vertical="center"/>
    </xf>
    <xf numFmtId="49" fontId="10" fillId="11" borderId="15" xfId="0" applyNumberFormat="1" applyFont="1" applyFill="1" applyBorder="1" applyAlignment="1">
      <alignment horizontal="center" vertical="center"/>
    </xf>
    <xf numFmtId="49" fontId="10" fillId="11" borderId="42" xfId="0" applyNumberFormat="1" applyFont="1" applyFill="1" applyBorder="1" applyAlignment="1">
      <alignment horizontal="center" vertical="center"/>
    </xf>
    <xf numFmtId="165" fontId="7" fillId="11" borderId="9" xfId="0" applyNumberFormat="1" applyFont="1" applyFill="1" applyBorder="1" applyAlignment="1">
      <alignment horizontal="center" vertical="center"/>
    </xf>
    <xf numFmtId="165" fontId="7" fillId="11" borderId="6" xfId="0" applyNumberFormat="1" applyFont="1" applyFill="1" applyBorder="1" applyAlignment="1">
      <alignment horizontal="center" vertical="center"/>
    </xf>
    <xf numFmtId="165" fontId="7" fillId="11" borderId="11" xfId="0" applyNumberFormat="1" applyFont="1" applyFill="1" applyBorder="1" applyAlignment="1">
      <alignment horizontal="center" vertical="center"/>
    </xf>
    <xf numFmtId="49" fontId="10" fillId="11" borderId="32" xfId="0" applyNumberFormat="1" applyFont="1" applyFill="1" applyBorder="1" applyAlignment="1">
      <alignment horizontal="center" vertical="center"/>
    </xf>
    <xf numFmtId="49" fontId="10" fillId="11" borderId="5" xfId="0" applyNumberFormat="1" applyFont="1" applyFill="1" applyBorder="1" applyAlignment="1">
      <alignment horizontal="center" vertical="center"/>
    </xf>
    <xf numFmtId="49" fontId="10" fillId="11" borderId="34" xfId="0" applyNumberFormat="1" applyFont="1" applyFill="1" applyBorder="1" applyAlignment="1">
      <alignment horizontal="center" vertical="center"/>
    </xf>
    <xf numFmtId="4" fontId="71" fillId="0" borderId="1" xfId="0" applyNumberFormat="1" applyFont="1" applyFill="1" applyBorder="1" applyAlignment="1">
      <alignment horizontal="left" vertical="center" wrapText="1"/>
    </xf>
    <xf numFmtId="4" fontId="71" fillId="0" borderId="14" xfId="0" applyNumberFormat="1" applyFont="1" applyFill="1" applyBorder="1" applyAlignment="1">
      <alignment horizontal="left" vertical="center" wrapText="1"/>
    </xf>
    <xf numFmtId="4" fontId="71" fillId="0" borderId="7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wrapText="1"/>
    </xf>
    <xf numFmtId="0" fontId="62" fillId="0" borderId="6" xfId="0" applyFont="1" applyFill="1" applyBorder="1" applyAlignment="1">
      <alignment wrapText="1"/>
    </xf>
    <xf numFmtId="0" fontId="8" fillId="11" borderId="23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38" xfId="0" applyFont="1" applyBorder="1" applyAlignment="1">
      <alignment horizontal="center" vertical="center" wrapText="1"/>
    </xf>
    <xf numFmtId="0" fontId="7" fillId="11" borderId="9" xfId="0" applyFont="1" applyFill="1" applyBorder="1" applyAlignment="1">
      <alignment horizontal="center" vertical="center" wrapText="1"/>
    </xf>
    <xf numFmtId="0" fontId="7" fillId="11" borderId="6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62" fillId="0" borderId="1" xfId="0" applyFont="1" applyBorder="1" applyAlignment="1">
      <alignment wrapText="1"/>
    </xf>
    <xf numFmtId="0" fontId="62" fillId="0" borderId="6" xfId="0" applyFont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65" fontId="7" fillId="0" borderId="6" xfId="0" applyNumberFormat="1" applyFont="1" applyFill="1" applyBorder="1" applyAlignment="1">
      <alignment horizontal="center" vertical="center"/>
    </xf>
    <xf numFmtId="49" fontId="70" fillId="0" borderId="15" xfId="0" applyNumberFormat="1" applyFont="1" applyFill="1" applyBorder="1" applyAlignment="1">
      <alignment horizontal="center" vertical="center"/>
    </xf>
    <xf numFmtId="4" fontId="63" fillId="0" borderId="14" xfId="0" applyNumberFormat="1" applyFont="1" applyFill="1" applyBorder="1" applyAlignment="1">
      <alignment horizontal="center" vertical="center" wrapText="1"/>
    </xf>
    <xf numFmtId="4" fontId="63" fillId="0" borderId="7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2" fontId="3" fillId="7" borderId="13" xfId="0" applyNumberFormat="1" applyFont="1" applyFill="1" applyBorder="1" applyAlignment="1">
      <alignment horizontal="center" vertical="center" wrapText="1"/>
    </xf>
    <xf numFmtId="2" fontId="3" fillId="7" borderId="24" xfId="0" applyNumberFormat="1" applyFont="1" applyFill="1" applyBorder="1" applyAlignment="1">
      <alignment horizontal="center" vertical="center" wrapText="1"/>
    </xf>
    <xf numFmtId="2" fontId="3" fillId="7" borderId="50" xfId="0" applyNumberFormat="1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" fillId="12" borderId="26" xfId="0" applyFont="1" applyFill="1" applyBorder="1" applyAlignment="1">
      <alignment horizontal="center"/>
    </xf>
    <xf numFmtId="165" fontId="7" fillId="11" borderId="23" xfId="0" applyNumberFormat="1" applyFont="1" applyFill="1" applyBorder="1" applyAlignment="1">
      <alignment horizontal="center" vertical="center"/>
    </xf>
    <xf numFmtId="165" fontId="7" fillId="11" borderId="14" xfId="0" applyNumberFormat="1" applyFont="1" applyFill="1" applyBorder="1" applyAlignment="1">
      <alignment horizontal="center" vertical="center"/>
    </xf>
    <xf numFmtId="165" fontId="7" fillId="11" borderId="38" xfId="0" applyNumberFormat="1" applyFont="1" applyFill="1" applyBorder="1" applyAlignment="1">
      <alignment horizontal="center" vertical="center"/>
    </xf>
    <xf numFmtId="4" fontId="63" fillId="0" borderId="14" xfId="0" applyNumberFormat="1" applyFont="1" applyBorder="1" applyAlignment="1">
      <alignment horizontal="center" vertical="center"/>
    </xf>
    <xf numFmtId="4" fontId="63" fillId="0" borderId="38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0" fontId="63" fillId="0" borderId="26" xfId="0" applyFont="1" applyBorder="1" applyAlignment="1">
      <alignment vertical="center" wrapText="1"/>
    </xf>
    <xf numFmtId="4" fontId="62" fillId="0" borderId="14" xfId="0" applyNumberFormat="1" applyFont="1" applyBorder="1" applyAlignment="1">
      <alignment horizontal="center" vertical="center" wrapText="1"/>
    </xf>
    <xf numFmtId="4" fontId="62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38" xfId="0" applyFont="1" applyBorder="1" applyAlignment="1">
      <alignment vertical="center" wrapText="1"/>
    </xf>
    <xf numFmtId="49" fontId="70" fillId="2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20" fillId="0" borderId="6" xfId="0" applyNumberFormat="1" applyFont="1" applyBorder="1" applyAlignment="1">
      <alignment horizontal="center" vertical="center" wrapText="1"/>
    </xf>
    <xf numFmtId="0" fontId="63" fillId="0" borderId="6" xfId="0" applyFont="1" applyBorder="1" applyAlignment="1">
      <alignment wrapText="1"/>
    </xf>
    <xf numFmtId="4" fontId="3" fillId="0" borderId="1" xfId="0" applyNumberFormat="1" applyFont="1" applyBorder="1" applyAlignment="1">
      <alignment horizontal="left" wrapText="1"/>
    </xf>
    <xf numFmtId="4" fontId="3" fillId="0" borderId="14" xfId="0" applyNumberFormat="1" applyFont="1" applyBorder="1" applyAlignment="1">
      <alignment horizontal="left" wrapText="1"/>
    </xf>
    <xf numFmtId="4" fontId="3" fillId="0" borderId="7" xfId="0" applyNumberFormat="1" applyFont="1" applyBorder="1" applyAlignment="1">
      <alignment horizontal="left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63" fillId="8" borderId="14" xfId="0" applyFont="1" applyFill="1" applyBorder="1" applyAlignment="1">
      <alignment horizontal="center" vertical="center" wrapText="1"/>
    </xf>
    <xf numFmtId="165" fontId="7" fillId="8" borderId="1" xfId="0" applyNumberFormat="1" applyFont="1" applyFill="1" applyBorder="1" applyAlignment="1">
      <alignment horizontal="center" vertical="center"/>
    </xf>
    <xf numFmtId="165" fontId="7" fillId="8" borderId="14" xfId="0" applyNumberFormat="1" applyFont="1" applyFill="1" applyBorder="1" applyAlignment="1">
      <alignment horizontal="center" vertical="center"/>
    </xf>
    <xf numFmtId="165" fontId="7" fillId="8" borderId="7" xfId="0" applyNumberFormat="1" applyFont="1" applyFill="1" applyBorder="1" applyAlignment="1">
      <alignment horizontal="center" vertical="center"/>
    </xf>
    <xf numFmtId="0" fontId="43" fillId="21" borderId="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11" borderId="16" xfId="0" applyFont="1" applyFill="1" applyBorder="1" applyAlignment="1">
      <alignment horizontal="center" vertical="center" wrapText="1"/>
    </xf>
    <xf numFmtId="0" fontId="16" fillId="11" borderId="22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16" fillId="11" borderId="16" xfId="0" applyFont="1" applyFill="1" applyBorder="1" applyAlignment="1">
      <alignment horizontal="left" vertical="center" wrapText="1"/>
    </xf>
    <xf numFmtId="0" fontId="16" fillId="11" borderId="22" xfId="0" applyFont="1" applyFill="1" applyBorder="1" applyAlignment="1">
      <alignment horizontal="left" vertical="center" wrapText="1"/>
    </xf>
    <xf numFmtId="0" fontId="16" fillId="11" borderId="17" xfId="0" applyFont="1" applyFill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/>
    </xf>
    <xf numFmtId="0" fontId="16" fillId="10" borderId="16" xfId="0" applyFont="1" applyFill="1" applyBorder="1" applyAlignment="1">
      <alignment horizontal="center" vertical="center" wrapText="1"/>
    </xf>
    <xf numFmtId="0" fontId="16" fillId="10" borderId="22" xfId="0" applyFont="1" applyFill="1" applyBorder="1" applyAlignment="1">
      <alignment horizontal="center" vertical="center" wrapText="1"/>
    </xf>
    <xf numFmtId="165" fontId="6" fillId="10" borderId="27" xfId="0" applyNumberFormat="1" applyFont="1" applyFill="1" applyBorder="1" applyAlignment="1">
      <alignment horizontal="center" vertical="center"/>
    </xf>
    <xf numFmtId="165" fontId="6" fillId="10" borderId="28" xfId="0" applyNumberFormat="1" applyFont="1" applyFill="1" applyBorder="1" applyAlignment="1">
      <alignment horizontal="center" vertical="center"/>
    </xf>
    <xf numFmtId="165" fontId="6" fillId="10" borderId="36" xfId="0" applyNumberFormat="1" applyFont="1" applyFill="1" applyBorder="1" applyAlignment="1">
      <alignment horizontal="center" vertical="center"/>
    </xf>
    <xf numFmtId="4" fontId="22" fillId="10" borderId="29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165" fontId="6" fillId="11" borderId="9" xfId="0" applyNumberFormat="1" applyFont="1" applyFill="1" applyBorder="1" applyAlignment="1">
      <alignment horizontal="center" vertical="center"/>
    </xf>
    <xf numFmtId="165" fontId="6" fillId="11" borderId="6" xfId="0" applyNumberFormat="1" applyFont="1" applyFill="1" applyBorder="1" applyAlignment="1">
      <alignment horizontal="center" vertical="center"/>
    </xf>
    <xf numFmtId="165" fontId="6" fillId="11" borderId="11" xfId="0" applyNumberFormat="1" applyFont="1" applyFill="1" applyBorder="1" applyAlignment="1">
      <alignment horizontal="center" vertical="center"/>
    </xf>
    <xf numFmtId="0" fontId="18" fillId="11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4" fillId="8" borderId="38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2" fillId="8" borderId="42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35" fillId="12" borderId="27" xfId="0" applyFont="1" applyFill="1" applyBorder="1" applyAlignment="1">
      <alignment horizontal="center" vertical="center" wrapText="1"/>
    </xf>
    <xf numFmtId="0" fontId="35" fillId="12" borderId="29" xfId="0" applyFont="1" applyFill="1" applyBorder="1" applyAlignment="1">
      <alignment horizontal="center" vertical="center" wrapText="1"/>
    </xf>
    <xf numFmtId="0" fontId="0" fillId="0" borderId="29" xfId="0" applyBorder="1" applyAlignment="1"/>
    <xf numFmtId="0" fontId="0" fillId="0" borderId="49" xfId="0" applyBorder="1" applyAlignment="1"/>
    <xf numFmtId="49" fontId="36" fillId="20" borderId="32" xfId="0" applyNumberFormat="1" applyFont="1" applyFill="1" applyBorder="1" applyAlignment="1">
      <alignment horizontal="center" vertical="center"/>
    </xf>
    <xf numFmtId="49" fontId="36" fillId="20" borderId="5" xfId="0" applyNumberFormat="1" applyFont="1" applyFill="1" applyBorder="1" applyAlignment="1">
      <alignment horizontal="center" vertical="center"/>
    </xf>
    <xf numFmtId="0" fontId="16" fillId="10" borderId="17" xfId="0" applyFont="1" applyFill="1" applyBorder="1" applyAlignment="1">
      <alignment horizontal="center" vertical="center" wrapText="1"/>
    </xf>
    <xf numFmtId="0" fontId="24" fillId="8" borderId="32" xfId="0" applyFont="1" applyFill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34" xfId="0" applyFont="1" applyFill="1" applyBorder="1" applyAlignment="1">
      <alignment horizontal="center" vertical="center"/>
    </xf>
    <xf numFmtId="2" fontId="18" fillId="11" borderId="2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38" xfId="0" applyNumberFormat="1" applyBorder="1" applyAlignment="1">
      <alignment horizontal="center" vertical="center" wrapText="1"/>
    </xf>
    <xf numFmtId="0" fontId="54" fillId="10" borderId="16" xfId="0" applyFont="1" applyFill="1" applyBorder="1" applyAlignment="1">
      <alignment horizontal="left" vertical="center" wrapText="1"/>
    </xf>
    <xf numFmtId="0" fontId="54" fillId="10" borderId="22" xfId="0" applyFont="1" applyFill="1" applyBorder="1" applyAlignment="1">
      <alignment horizontal="left" vertical="center" wrapText="1"/>
    </xf>
    <xf numFmtId="0" fontId="54" fillId="10" borderId="17" xfId="0" applyFont="1" applyFill="1" applyBorder="1" applyAlignment="1">
      <alignment horizontal="left" vertical="center" wrapText="1"/>
    </xf>
    <xf numFmtId="0" fontId="24" fillId="8" borderId="32" xfId="0" applyFont="1" applyFill="1" applyBorder="1" applyAlignment="1">
      <alignment horizontal="left" vertical="center" wrapText="1"/>
    </xf>
    <xf numFmtId="0" fontId="24" fillId="8" borderId="5" xfId="0" applyFont="1" applyFill="1" applyBorder="1" applyAlignment="1">
      <alignment horizontal="left" vertical="center" wrapText="1"/>
    </xf>
    <xf numFmtId="0" fontId="24" fillId="8" borderId="34" xfId="0" applyFont="1" applyFill="1" applyBorder="1" applyAlignment="1">
      <alignment horizontal="left" vertical="center" wrapText="1"/>
    </xf>
    <xf numFmtId="49" fontId="36" fillId="20" borderId="34" xfId="0" applyNumberFormat="1" applyFont="1" applyFill="1" applyBorder="1" applyAlignment="1">
      <alignment horizontal="center" vertical="center"/>
    </xf>
    <xf numFmtId="165" fontId="6" fillId="11" borderId="1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7" fillId="14" borderId="2" xfId="0" applyFont="1" applyFill="1" applyBorder="1" applyAlignment="1">
      <alignment horizontal="center" vertical="center"/>
    </xf>
    <xf numFmtId="0" fontId="17" fillId="14" borderId="18" xfId="0" applyFont="1" applyFill="1" applyBorder="1" applyAlignment="1">
      <alignment horizontal="center" vertical="center"/>
    </xf>
    <xf numFmtId="0" fontId="17" fillId="14" borderId="20" xfId="0" applyFont="1" applyFill="1" applyBorder="1" applyAlignment="1">
      <alignment horizontal="center" vertical="center"/>
    </xf>
    <xf numFmtId="165" fontId="6" fillId="11" borderId="19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</cellXfs>
  <cellStyles count="3">
    <cellStyle name="Обычный" xfId="0" builtinId="0"/>
    <cellStyle name="Пояснение" xfId="1" builtinId="53" customBuiltin="1"/>
    <cellStyle name="Финансов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DAE3F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183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  <color rgb="FFD6C1FF"/>
      <color rgb="FFFFFF99"/>
      <color rgb="FFE3D5FF"/>
      <color rgb="FFC5E0B4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5"/>
  <sheetViews>
    <sheetView tabSelected="1" zoomScale="46" zoomScaleNormal="46" zoomScaleSheetLayoutView="4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4" sqref="H4"/>
    </sheetView>
  </sheetViews>
  <sheetFormatPr defaultRowHeight="20.25"/>
  <cols>
    <col min="1" max="1" width="7.42578125" style="297" customWidth="1"/>
    <col min="2" max="2" width="65.28515625" style="299" customWidth="1"/>
    <col min="3" max="3" width="14.5703125" style="299" customWidth="1"/>
    <col min="4" max="4" width="25.140625" style="300" customWidth="1"/>
    <col min="5" max="5" width="19.7109375" style="299" customWidth="1"/>
    <col min="6" max="6" width="21.85546875" style="299" customWidth="1"/>
    <col min="7" max="7" width="22.42578125" style="299" customWidth="1"/>
    <col min="8" max="9" width="18.28515625" style="299" customWidth="1"/>
    <col min="10" max="10" width="68.28515625" style="299" customWidth="1"/>
    <col min="11" max="11" width="14.140625" style="299" customWidth="1"/>
    <col min="12" max="12" width="15.7109375" style="299" customWidth="1"/>
    <col min="13" max="13" width="16.140625" style="299" customWidth="1"/>
    <col min="14" max="14" width="18.5703125" style="299" customWidth="1"/>
    <col min="15" max="16384" width="9.140625" style="292"/>
  </cols>
  <sheetData>
    <row r="1" spans="1:14">
      <c r="B1" s="298" t="s">
        <v>65</v>
      </c>
      <c r="N1" s="301" t="s">
        <v>17</v>
      </c>
    </row>
    <row r="2" spans="1:14" ht="131.25" customHeight="1" thickBot="1">
      <c r="A2" s="535" t="s">
        <v>132</v>
      </c>
      <c r="B2" s="535"/>
      <c r="C2" s="535"/>
      <c r="D2" s="535"/>
      <c r="E2" s="535"/>
      <c r="F2" s="535"/>
      <c r="G2" s="535"/>
      <c r="H2" s="535"/>
      <c r="I2" s="535"/>
      <c r="J2" s="535"/>
      <c r="K2" s="534" t="s">
        <v>128</v>
      </c>
      <c r="L2" s="534"/>
      <c r="M2" s="534"/>
      <c r="N2" s="534"/>
    </row>
    <row r="3" spans="1:14" ht="101.25" customHeight="1" thickBot="1">
      <c r="A3" s="7" t="s">
        <v>0</v>
      </c>
      <c r="B3" s="8" t="s">
        <v>1</v>
      </c>
      <c r="C3" s="536" t="s">
        <v>2</v>
      </c>
      <c r="D3" s="537"/>
      <c r="E3" s="538" t="s">
        <v>80</v>
      </c>
      <c r="F3" s="539"/>
      <c r="G3" s="539"/>
      <c r="H3" s="539"/>
      <c r="I3" s="539"/>
      <c r="J3" s="540" t="s">
        <v>79</v>
      </c>
      <c r="K3" s="556" t="s">
        <v>129</v>
      </c>
      <c r="L3" s="557"/>
      <c r="M3" s="558"/>
      <c r="N3" s="545" t="s">
        <v>16</v>
      </c>
    </row>
    <row r="4" spans="1:14" ht="160.5" customHeight="1" thickBot="1">
      <c r="A4" s="7"/>
      <c r="B4" s="96" t="s">
        <v>135</v>
      </c>
      <c r="C4" s="270" t="s">
        <v>3</v>
      </c>
      <c r="D4" s="265" t="s">
        <v>4</v>
      </c>
      <c r="E4" s="266" t="s">
        <v>138</v>
      </c>
      <c r="F4" s="265" t="s">
        <v>15</v>
      </c>
      <c r="G4" s="267" t="s">
        <v>162</v>
      </c>
      <c r="H4" s="449" t="s">
        <v>139</v>
      </c>
      <c r="I4" s="268" t="s">
        <v>140</v>
      </c>
      <c r="J4" s="541"/>
      <c r="K4" s="302" t="s">
        <v>70</v>
      </c>
      <c r="L4" s="303" t="s">
        <v>83</v>
      </c>
      <c r="M4" s="432" t="s">
        <v>156</v>
      </c>
      <c r="N4" s="546"/>
    </row>
    <row r="5" spans="1:14" s="296" customFormat="1" ht="24.75" customHeight="1">
      <c r="A5" s="547"/>
      <c r="B5" s="550" t="s">
        <v>36</v>
      </c>
      <c r="C5" s="553"/>
      <c r="D5" s="304" t="s">
        <v>5</v>
      </c>
      <c r="E5" s="305">
        <f>E6+E7+E8</f>
        <v>258.94495000000001</v>
      </c>
      <c r="F5" s="305">
        <f t="shared" ref="F5:N5" si="0">F6+F7+F8</f>
        <v>245.81970000000001</v>
      </c>
      <c r="G5" s="305">
        <f t="shared" si="0"/>
        <v>21.747438000000002</v>
      </c>
      <c r="H5" s="305">
        <f t="shared" si="0"/>
        <v>139.86314999999999</v>
      </c>
      <c r="I5" s="305">
        <f t="shared" si="0"/>
        <v>118.88</v>
      </c>
      <c r="J5" s="542"/>
      <c r="K5" s="306">
        <f t="shared" si="0"/>
        <v>203.95349999999999</v>
      </c>
      <c r="L5" s="306">
        <f t="shared" si="0"/>
        <v>393.63443599999994</v>
      </c>
      <c r="M5" s="428">
        <f t="shared" si="0"/>
        <v>204.31367799999998</v>
      </c>
      <c r="N5" s="307">
        <f t="shared" si="0"/>
        <v>1319.589714</v>
      </c>
    </row>
    <row r="6" spans="1:14" s="296" customFormat="1" ht="24.75" customHeight="1">
      <c r="A6" s="548"/>
      <c r="B6" s="551"/>
      <c r="C6" s="554"/>
      <c r="D6" s="308" t="s">
        <v>14</v>
      </c>
      <c r="E6" s="309">
        <f t="shared" ref="E6:I8" si="1">E11+E129</f>
        <v>83.034729999999996</v>
      </c>
      <c r="F6" s="309">
        <f t="shared" si="1"/>
        <v>79.929699999999997</v>
      </c>
      <c r="G6" s="309">
        <f t="shared" si="1"/>
        <v>5.2329999999999997</v>
      </c>
      <c r="H6" s="309">
        <f t="shared" si="1"/>
        <v>23.64</v>
      </c>
      <c r="I6" s="309">
        <f t="shared" si="1"/>
        <v>23.64</v>
      </c>
      <c r="J6" s="543"/>
      <c r="K6" s="310">
        <f t="shared" ref="K6:N8" si="2">K11+K129</f>
        <v>30.23</v>
      </c>
      <c r="L6" s="310">
        <f t="shared" si="2"/>
        <v>70.24799999999999</v>
      </c>
      <c r="M6" s="429">
        <f t="shared" si="2"/>
        <v>84.440100000000001</v>
      </c>
      <c r="N6" s="311">
        <f t="shared" si="2"/>
        <v>315.23283000000004</v>
      </c>
    </row>
    <row r="7" spans="1:14" s="296" customFormat="1" ht="24.75" customHeight="1">
      <c r="A7" s="548"/>
      <c r="B7" s="551"/>
      <c r="C7" s="554"/>
      <c r="D7" s="308" t="s">
        <v>6</v>
      </c>
      <c r="E7" s="309">
        <f t="shared" si="1"/>
        <v>170.58427</v>
      </c>
      <c r="F7" s="309">
        <f t="shared" si="1"/>
        <v>162.65060000000003</v>
      </c>
      <c r="G7" s="309">
        <f t="shared" si="1"/>
        <v>16.295280000000002</v>
      </c>
      <c r="H7" s="309">
        <f t="shared" si="1"/>
        <v>111.59099999999999</v>
      </c>
      <c r="I7" s="309">
        <f t="shared" si="1"/>
        <v>90.53</v>
      </c>
      <c r="J7" s="543"/>
      <c r="K7" s="310">
        <f t="shared" si="2"/>
        <v>113.066</v>
      </c>
      <c r="L7" s="310">
        <f t="shared" si="2"/>
        <v>199.00197199999999</v>
      </c>
      <c r="M7" s="429">
        <f t="shared" si="2"/>
        <v>116.45249</v>
      </c>
      <c r="N7" s="311">
        <f t="shared" si="2"/>
        <v>801.22573199999999</v>
      </c>
    </row>
    <row r="8" spans="1:14" s="296" customFormat="1" ht="24.75" customHeight="1" thickBot="1">
      <c r="A8" s="549"/>
      <c r="B8" s="552"/>
      <c r="C8" s="555"/>
      <c r="D8" s="312" t="s">
        <v>7</v>
      </c>
      <c r="E8" s="309">
        <f t="shared" si="1"/>
        <v>5.3259499999999989</v>
      </c>
      <c r="F8" s="313">
        <f t="shared" si="1"/>
        <v>3.2394000000000003</v>
      </c>
      <c r="G8" s="313">
        <f t="shared" si="1"/>
        <v>0.21915799999999999</v>
      </c>
      <c r="H8" s="313">
        <f t="shared" si="1"/>
        <v>4.6321499999999993</v>
      </c>
      <c r="I8" s="313">
        <f t="shared" si="1"/>
        <v>4.71</v>
      </c>
      <c r="J8" s="544"/>
      <c r="K8" s="314">
        <f t="shared" si="2"/>
        <v>60.657499999999999</v>
      </c>
      <c r="L8" s="314">
        <f t="shared" si="2"/>
        <v>124.38446399999999</v>
      </c>
      <c r="M8" s="430">
        <f t="shared" si="2"/>
        <v>3.4210880000000001</v>
      </c>
      <c r="N8" s="315">
        <f t="shared" si="2"/>
        <v>203.13115199999999</v>
      </c>
    </row>
    <row r="9" spans="1:14" s="320" customFormat="1" ht="11.25" customHeight="1" thickBot="1">
      <c r="A9" s="19"/>
      <c r="B9" s="316"/>
      <c r="C9" s="317"/>
      <c r="D9" s="318"/>
      <c r="E9" s="21"/>
      <c r="F9" s="21"/>
      <c r="G9" s="21"/>
      <c r="H9" s="21"/>
      <c r="I9" s="21"/>
      <c r="J9" s="21"/>
      <c r="K9" s="319"/>
      <c r="L9" s="319"/>
      <c r="M9" s="21"/>
      <c r="N9" s="22"/>
    </row>
    <row r="10" spans="1:14" s="296" customFormat="1" ht="24.75" customHeight="1">
      <c r="A10" s="572"/>
      <c r="B10" s="584" t="s">
        <v>29</v>
      </c>
      <c r="C10" s="569"/>
      <c r="D10" s="321" t="s">
        <v>5</v>
      </c>
      <c r="E10" s="35">
        <f>SUM(E11:E13)</f>
        <v>24.776360000000004</v>
      </c>
      <c r="F10" s="35">
        <f>SUM(F11:F13)</f>
        <v>24.776299999999999</v>
      </c>
      <c r="G10" s="35">
        <f>SUM(G11:G13)</f>
        <v>5.3765999999999989</v>
      </c>
      <c r="H10" s="35">
        <f>SUM(H11:H13)</f>
        <v>26.05</v>
      </c>
      <c r="I10" s="35">
        <f>SUM(I11:I13)</f>
        <v>26.05</v>
      </c>
      <c r="J10" s="581"/>
      <c r="K10" s="35">
        <f>SUM(K11:K13)</f>
        <v>31.192999999999998</v>
      </c>
      <c r="L10" s="35">
        <f>SUM(L11:L13)</f>
        <v>58.457999999999998</v>
      </c>
      <c r="M10" s="35">
        <f>SUM(M11:M13)</f>
        <v>95.048020000000008</v>
      </c>
      <c r="N10" s="36">
        <f t="shared" ref="N10" si="3">SUM(N11:N13)</f>
        <v>261.57538</v>
      </c>
    </row>
    <row r="11" spans="1:14" s="296" customFormat="1" ht="24.75" customHeight="1">
      <c r="A11" s="573"/>
      <c r="B11" s="585"/>
      <c r="C11" s="570"/>
      <c r="D11" s="322" t="s">
        <v>14</v>
      </c>
      <c r="E11" s="42">
        <f>E36+E52+E66</f>
        <v>24.149730000000002</v>
      </c>
      <c r="F11" s="42">
        <f>F36+F52+F66</f>
        <v>24.149699999999999</v>
      </c>
      <c r="G11" s="42">
        <f>G36+G52+G66</f>
        <v>5.2329999999999997</v>
      </c>
      <c r="H11" s="42">
        <f>H36+H52+H66</f>
        <v>23.64</v>
      </c>
      <c r="I11" s="42">
        <f>I36+I52+I66</f>
        <v>23.64</v>
      </c>
      <c r="J11" s="582"/>
      <c r="K11" s="42">
        <f>K36+K52+K66</f>
        <v>30.23</v>
      </c>
      <c r="L11" s="42">
        <f>L36+L52+L66</f>
        <v>51.661999999999999</v>
      </c>
      <c r="M11" s="42">
        <f>M36+M52+M66</f>
        <v>84.440100000000001</v>
      </c>
      <c r="N11" s="56">
        <f>E11+H11+I11+K11+L11+M11</f>
        <v>237.76183</v>
      </c>
    </row>
    <row r="12" spans="1:14" s="296" customFormat="1" ht="24.75" customHeight="1">
      <c r="A12" s="573"/>
      <c r="B12" s="585"/>
      <c r="C12" s="570"/>
      <c r="D12" s="322" t="s">
        <v>6</v>
      </c>
      <c r="E12" s="42">
        <f t="shared" ref="E12:F13" si="4">E37+E53+E67</f>
        <v>0.50280000000000002</v>
      </c>
      <c r="F12" s="42">
        <f t="shared" si="4"/>
        <v>0.50280000000000002</v>
      </c>
      <c r="G12" s="42">
        <f t="shared" ref="G12" si="5">G37+G53+G67</f>
        <v>0.1168</v>
      </c>
      <c r="H12" s="42">
        <f t="shared" ref="H12:I12" si="6">H37+H53+H67</f>
        <v>1.41</v>
      </c>
      <c r="I12" s="42">
        <f t="shared" si="6"/>
        <v>1.41</v>
      </c>
      <c r="J12" s="582"/>
      <c r="K12" s="42">
        <f t="shared" ref="K12:M12" si="7">K37+K53+K67</f>
        <v>0.82200000000000006</v>
      </c>
      <c r="L12" s="42">
        <f t="shared" si="7"/>
        <v>6.2490000000000006</v>
      </c>
      <c r="M12" s="42">
        <f t="shared" si="7"/>
        <v>10.378500000000001</v>
      </c>
      <c r="N12" s="56">
        <f t="shared" ref="N12:N13" si="8">E12+H12+I12+K12+L12+M12</f>
        <v>20.772300000000001</v>
      </c>
    </row>
    <row r="13" spans="1:14" s="296" customFormat="1" ht="24.75" customHeight="1" thickBot="1">
      <c r="A13" s="574"/>
      <c r="B13" s="586"/>
      <c r="C13" s="571"/>
      <c r="D13" s="323" t="s">
        <v>7</v>
      </c>
      <c r="E13" s="42">
        <f t="shared" si="4"/>
        <v>0.12383</v>
      </c>
      <c r="F13" s="42">
        <f t="shared" si="4"/>
        <v>0.12379999999999999</v>
      </c>
      <c r="G13" s="42">
        <f t="shared" ref="G13" si="9">G38+G54+G68</f>
        <v>2.6800000000000001E-2</v>
      </c>
      <c r="H13" s="42">
        <f t="shared" ref="H13:I13" si="10">H38+H54+H68</f>
        <v>1</v>
      </c>
      <c r="I13" s="42">
        <f t="shared" si="10"/>
        <v>1</v>
      </c>
      <c r="J13" s="583"/>
      <c r="K13" s="42">
        <f t="shared" ref="K13:M13" si="11">K38+K54+K68</f>
        <v>0.14100000000000001</v>
      </c>
      <c r="L13" s="42">
        <f t="shared" si="11"/>
        <v>0.54699999999999993</v>
      </c>
      <c r="M13" s="42">
        <f t="shared" si="11"/>
        <v>0.22942000000000001</v>
      </c>
      <c r="N13" s="262">
        <f t="shared" si="8"/>
        <v>3.0412499999999998</v>
      </c>
    </row>
    <row r="14" spans="1:14" s="320" customFormat="1" ht="11.25" customHeight="1" thickBot="1">
      <c r="A14" s="44"/>
      <c r="B14" s="318"/>
      <c r="C14" s="317"/>
      <c r="D14" s="318"/>
      <c r="E14" s="324"/>
      <c r="F14" s="324"/>
      <c r="G14" s="324"/>
      <c r="H14" s="324"/>
      <c r="I14" s="324"/>
      <c r="J14" s="324"/>
      <c r="K14" s="324"/>
      <c r="L14" s="324"/>
      <c r="M14" s="324"/>
      <c r="N14" s="325"/>
    </row>
    <row r="15" spans="1:14" s="296" customFormat="1" ht="57.75" customHeight="1" thickBot="1">
      <c r="A15" s="27"/>
      <c r="B15" s="28"/>
      <c r="C15" s="28"/>
      <c r="D15" s="28"/>
      <c r="E15" s="48" t="s">
        <v>38</v>
      </c>
      <c r="F15" s="47" t="s">
        <v>44</v>
      </c>
      <c r="G15" s="49"/>
      <c r="H15" s="28"/>
      <c r="I15" s="28"/>
      <c r="J15" s="28"/>
      <c r="K15" s="28"/>
      <c r="L15" s="28"/>
      <c r="M15" s="28"/>
      <c r="N15" s="29"/>
    </row>
    <row r="16" spans="1:14" s="296" customFormat="1" ht="21" customHeight="1">
      <c r="A16" s="587" t="s">
        <v>107</v>
      </c>
      <c r="B16" s="588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</row>
    <row r="17" spans="1:14" s="296" customFormat="1" ht="19.5">
      <c r="A17" s="5"/>
      <c r="B17" s="6" t="s">
        <v>10</v>
      </c>
      <c r="C17" s="469" t="s">
        <v>11</v>
      </c>
      <c r="D17" s="470"/>
      <c r="E17" s="470"/>
      <c r="F17" s="470"/>
      <c r="G17" s="470"/>
      <c r="H17" s="470"/>
      <c r="I17" s="470"/>
      <c r="J17" s="470"/>
      <c r="K17" s="471"/>
      <c r="L17" s="471"/>
      <c r="M17" s="471"/>
      <c r="N17" s="472"/>
    </row>
    <row r="18" spans="1:14" s="320" customFormat="1" ht="24" customHeight="1">
      <c r="A18" s="503" t="s">
        <v>12</v>
      </c>
      <c r="B18" s="563" t="s">
        <v>106</v>
      </c>
      <c r="C18" s="506"/>
      <c r="D18" s="294" t="s">
        <v>13</v>
      </c>
      <c r="E18" s="32">
        <f t="shared" ref="E18:I18" si="12">SUM(E19:E21)</f>
        <v>24.766360000000002</v>
      </c>
      <c r="F18" s="32">
        <f t="shared" si="12"/>
        <v>24.766299999999998</v>
      </c>
      <c r="G18" s="32">
        <f t="shared" si="12"/>
        <v>5.3665999999999991</v>
      </c>
      <c r="H18" s="32">
        <f t="shared" si="12"/>
        <v>26.04</v>
      </c>
      <c r="I18" s="32">
        <f t="shared" si="12"/>
        <v>26.04</v>
      </c>
      <c r="J18" s="575" t="s">
        <v>159</v>
      </c>
      <c r="K18" s="295">
        <f t="shared" ref="K18:M18" si="13">SUM(K19:K21)</f>
        <v>26.442</v>
      </c>
      <c r="L18" s="295">
        <f t="shared" si="13"/>
        <v>24.003</v>
      </c>
      <c r="M18" s="295">
        <f t="shared" si="13"/>
        <v>25.5337</v>
      </c>
      <c r="N18" s="37">
        <f>E18+H18+I18+K18+L18+M18</f>
        <v>152.82506000000001</v>
      </c>
    </row>
    <row r="19" spans="1:14" s="320" customFormat="1" ht="23.25">
      <c r="A19" s="504"/>
      <c r="B19" s="564"/>
      <c r="C19" s="507"/>
      <c r="D19" s="159" t="s">
        <v>14</v>
      </c>
      <c r="E19" s="348">
        <v>24.149730000000002</v>
      </c>
      <c r="F19" s="442">
        <v>24.149699999999999</v>
      </c>
      <c r="G19" s="442">
        <v>5.2329999999999997</v>
      </c>
      <c r="H19" s="348">
        <v>23.64</v>
      </c>
      <c r="I19" s="348">
        <v>23.64</v>
      </c>
      <c r="J19" s="576"/>
      <c r="K19" s="286">
        <v>25.783999999999999</v>
      </c>
      <c r="L19" s="286">
        <v>23.405999999999999</v>
      </c>
      <c r="M19" s="386">
        <v>24.898800000000001</v>
      </c>
      <c r="N19" s="175">
        <f t="shared" ref="N19:N21" si="14">E19+H19+I19+K19+L19+M19</f>
        <v>145.51853</v>
      </c>
    </row>
    <row r="20" spans="1:14" s="320" customFormat="1" ht="23.25">
      <c r="A20" s="504"/>
      <c r="B20" s="564"/>
      <c r="C20" s="507"/>
      <c r="D20" s="159" t="s">
        <v>6</v>
      </c>
      <c r="E20" s="348">
        <v>0.49280000000000002</v>
      </c>
      <c r="F20" s="442">
        <v>0.49280000000000002</v>
      </c>
      <c r="G20" s="442">
        <v>0.10680000000000001</v>
      </c>
      <c r="H20" s="348">
        <v>1.4</v>
      </c>
      <c r="I20" s="348">
        <v>1.4</v>
      </c>
      <c r="J20" s="576"/>
      <c r="K20" s="286">
        <v>0.52600000000000002</v>
      </c>
      <c r="L20" s="286">
        <v>0.47699999999999998</v>
      </c>
      <c r="M20" s="386">
        <v>0.5081</v>
      </c>
      <c r="N20" s="175">
        <f t="shared" si="14"/>
        <v>4.8038999999999996</v>
      </c>
    </row>
    <row r="21" spans="1:14" s="320" customFormat="1" ht="318" customHeight="1">
      <c r="A21" s="505"/>
      <c r="B21" s="565"/>
      <c r="C21" s="508"/>
      <c r="D21" s="159" t="s">
        <v>7</v>
      </c>
      <c r="E21" s="348">
        <v>0.12383</v>
      </c>
      <c r="F21" s="442">
        <v>0.12379999999999999</v>
      </c>
      <c r="G21" s="442">
        <v>2.6800000000000001E-2</v>
      </c>
      <c r="H21" s="348">
        <v>1</v>
      </c>
      <c r="I21" s="348">
        <v>1</v>
      </c>
      <c r="J21" s="577"/>
      <c r="K21" s="375">
        <v>0.13200000000000001</v>
      </c>
      <c r="L21" s="375">
        <v>0.12</v>
      </c>
      <c r="M21" s="386">
        <v>0.1268</v>
      </c>
      <c r="N21" s="175">
        <f t="shared" si="14"/>
        <v>2.5026299999999999</v>
      </c>
    </row>
    <row r="22" spans="1:14" s="320" customFormat="1" ht="21" customHeight="1">
      <c r="A22" s="578" t="s">
        <v>130</v>
      </c>
      <c r="B22" s="579"/>
      <c r="C22" s="580"/>
      <c r="D22" s="580"/>
      <c r="E22" s="580"/>
      <c r="F22" s="580"/>
      <c r="G22" s="580"/>
      <c r="H22" s="580"/>
      <c r="I22" s="580"/>
      <c r="J22" s="580"/>
      <c r="K22" s="580"/>
      <c r="L22" s="580"/>
      <c r="M22" s="580"/>
      <c r="N22" s="580"/>
    </row>
    <row r="23" spans="1:14" s="320" customFormat="1" ht="19.5">
      <c r="A23" s="336"/>
      <c r="B23" s="337" t="s">
        <v>10</v>
      </c>
      <c r="C23" s="559" t="s">
        <v>11</v>
      </c>
      <c r="D23" s="560"/>
      <c r="E23" s="560"/>
      <c r="F23" s="560"/>
      <c r="G23" s="560"/>
      <c r="H23" s="560"/>
      <c r="I23" s="560"/>
      <c r="J23" s="560"/>
      <c r="K23" s="561"/>
      <c r="L23" s="561"/>
      <c r="M23" s="561"/>
      <c r="N23" s="562"/>
    </row>
    <row r="24" spans="1:14" s="320" customFormat="1" ht="22.5" customHeight="1">
      <c r="A24" s="503" t="s">
        <v>19</v>
      </c>
      <c r="B24" s="563" t="s">
        <v>108</v>
      </c>
      <c r="C24" s="506"/>
      <c r="D24" s="294" t="s">
        <v>13</v>
      </c>
      <c r="E24" s="32">
        <f t="shared" ref="E24:I24" si="15">SUM(E25:E27)</f>
        <v>0</v>
      </c>
      <c r="F24" s="32">
        <f t="shared" si="15"/>
        <v>0</v>
      </c>
      <c r="G24" s="32">
        <f t="shared" si="15"/>
        <v>0</v>
      </c>
      <c r="H24" s="32">
        <f t="shared" si="15"/>
        <v>0</v>
      </c>
      <c r="I24" s="32">
        <f t="shared" si="15"/>
        <v>0</v>
      </c>
      <c r="J24" s="479"/>
      <c r="K24" s="295">
        <f t="shared" ref="K24:M24" si="16">SUM(K25:K27)</f>
        <v>0</v>
      </c>
      <c r="L24" s="295">
        <f t="shared" si="16"/>
        <v>28.454999999999998</v>
      </c>
      <c r="M24" s="295">
        <f t="shared" si="16"/>
        <v>50.775319999999994</v>
      </c>
      <c r="N24" s="37">
        <f>E24+H24+I24+K24+L24+M24</f>
        <v>79.230319999999992</v>
      </c>
    </row>
    <row r="25" spans="1:14" s="320" customFormat="1" ht="23.25">
      <c r="A25" s="504"/>
      <c r="B25" s="564"/>
      <c r="C25" s="507"/>
      <c r="D25" s="159" t="s">
        <v>14</v>
      </c>
      <c r="E25" s="348">
        <v>0</v>
      </c>
      <c r="F25" s="442"/>
      <c r="G25" s="442"/>
      <c r="H25" s="348">
        <v>0</v>
      </c>
      <c r="I25" s="348">
        <v>0</v>
      </c>
      <c r="J25" s="480"/>
      <c r="K25" s="387">
        <v>0</v>
      </c>
      <c r="L25" s="286">
        <v>22.256</v>
      </c>
      <c r="M25" s="386">
        <v>42.883299999999998</v>
      </c>
      <c r="N25" s="175">
        <f t="shared" ref="N25:N27" si="17">E25+H25+I25+K25+L25+M25</f>
        <v>65.139299999999992</v>
      </c>
    </row>
    <row r="26" spans="1:14" s="320" customFormat="1" ht="23.25">
      <c r="A26" s="504"/>
      <c r="B26" s="564"/>
      <c r="C26" s="507"/>
      <c r="D26" s="159" t="s">
        <v>6</v>
      </c>
      <c r="E26" s="348">
        <v>0</v>
      </c>
      <c r="F26" s="442"/>
      <c r="G26" s="442"/>
      <c r="H26" s="348">
        <v>0</v>
      </c>
      <c r="I26" s="348">
        <v>0</v>
      </c>
      <c r="J26" s="480"/>
      <c r="K26" s="387">
        <v>0</v>
      </c>
      <c r="L26" s="286">
        <v>5.7720000000000002</v>
      </c>
      <c r="M26" s="386">
        <v>7.8513999999999999</v>
      </c>
      <c r="N26" s="175">
        <f t="shared" si="17"/>
        <v>13.6234</v>
      </c>
    </row>
    <row r="27" spans="1:14" s="320" customFormat="1" ht="408.75" customHeight="1">
      <c r="A27" s="505"/>
      <c r="B27" s="565"/>
      <c r="C27" s="508"/>
      <c r="D27" s="159" t="s">
        <v>7</v>
      </c>
      <c r="E27" s="348">
        <v>0</v>
      </c>
      <c r="F27" s="442"/>
      <c r="G27" s="442"/>
      <c r="H27" s="348">
        <v>0</v>
      </c>
      <c r="I27" s="348">
        <v>0</v>
      </c>
      <c r="J27" s="481"/>
      <c r="K27" s="387">
        <v>0</v>
      </c>
      <c r="L27" s="375">
        <v>0.42699999999999999</v>
      </c>
      <c r="M27" s="386">
        <v>4.0620000000000003E-2</v>
      </c>
      <c r="N27" s="175">
        <f t="shared" si="17"/>
        <v>0.46761999999999998</v>
      </c>
    </row>
    <row r="28" spans="1:14" s="320" customFormat="1" ht="83.25" customHeight="1" thickBot="1">
      <c r="A28" s="38" t="s">
        <v>18</v>
      </c>
      <c r="B28" s="39" t="s">
        <v>20</v>
      </c>
      <c r="C28" s="40"/>
      <c r="D28" s="41"/>
      <c r="E28" s="160"/>
      <c r="F28" s="160"/>
      <c r="G28" s="160"/>
      <c r="H28" s="160"/>
      <c r="I28" s="160"/>
      <c r="J28" s="161"/>
      <c r="K28" s="338"/>
      <c r="L28" s="338"/>
      <c r="M28" s="338"/>
      <c r="N28" s="339"/>
    </row>
    <row r="29" spans="1:14" s="320" customFormat="1" ht="21" thickBot="1">
      <c r="A29" s="590" t="s">
        <v>23</v>
      </c>
      <c r="B29" s="591"/>
      <c r="C29" s="591"/>
      <c r="D29" s="591"/>
      <c r="E29" s="591"/>
      <c r="F29" s="591"/>
      <c r="G29" s="591"/>
      <c r="H29" s="591"/>
      <c r="I29" s="591"/>
      <c r="J29" s="591"/>
      <c r="K29" s="591"/>
      <c r="L29" s="591"/>
      <c r="M29" s="591"/>
      <c r="N29" s="592"/>
    </row>
    <row r="30" spans="1:14" s="320" customFormat="1" ht="19.5">
      <c r="A30" s="345"/>
      <c r="B30" s="289" t="s">
        <v>10</v>
      </c>
      <c r="C30" s="593" t="s">
        <v>11</v>
      </c>
      <c r="D30" s="593"/>
      <c r="E30" s="593"/>
      <c r="F30" s="593"/>
      <c r="G30" s="593"/>
      <c r="H30" s="593"/>
      <c r="I30" s="593"/>
      <c r="J30" s="593"/>
      <c r="K30" s="561"/>
      <c r="L30" s="561"/>
      <c r="M30" s="561"/>
      <c r="N30" s="562"/>
    </row>
    <row r="31" spans="1:14" s="320" customFormat="1" ht="22.5">
      <c r="A31" s="594" t="s">
        <v>12</v>
      </c>
      <c r="B31" s="456" t="s">
        <v>24</v>
      </c>
      <c r="C31" s="597"/>
      <c r="D31" s="346" t="s">
        <v>13</v>
      </c>
      <c r="E31" s="32">
        <f t="shared" ref="E31:I31" si="18">SUM(E32:E34)</f>
        <v>0</v>
      </c>
      <c r="F31" s="32">
        <f t="shared" si="18"/>
        <v>0</v>
      </c>
      <c r="G31" s="32">
        <f t="shared" si="18"/>
        <v>0</v>
      </c>
      <c r="H31" s="32">
        <f t="shared" si="18"/>
        <v>0</v>
      </c>
      <c r="I31" s="32">
        <f t="shared" si="18"/>
        <v>0</v>
      </c>
      <c r="J31" s="479"/>
      <c r="K31" s="32">
        <f t="shared" ref="K31:M31" si="19">SUM(K32:K34)</f>
        <v>0</v>
      </c>
      <c r="L31" s="32">
        <f t="shared" si="19"/>
        <v>0</v>
      </c>
      <c r="M31" s="32">
        <f t="shared" si="19"/>
        <v>0</v>
      </c>
      <c r="N31" s="37">
        <f>E31+H31+I31+K31+L31+M31</f>
        <v>0</v>
      </c>
    </row>
    <row r="32" spans="1:14" s="320" customFormat="1" ht="23.25">
      <c r="A32" s="594"/>
      <c r="B32" s="457"/>
      <c r="C32" s="598"/>
      <c r="D32" s="347" t="s">
        <v>14</v>
      </c>
      <c r="E32" s="442"/>
      <c r="F32" s="442"/>
      <c r="G32" s="442"/>
      <c r="H32" s="442"/>
      <c r="I32" s="442"/>
      <c r="J32" s="595"/>
      <c r="K32" s="347"/>
      <c r="L32" s="347"/>
      <c r="M32" s="347"/>
      <c r="N32" s="175">
        <f t="shared" ref="N32:N34" si="20">E32+H32+I32+K32+L32+M32</f>
        <v>0</v>
      </c>
    </row>
    <row r="33" spans="1:14" s="320" customFormat="1" ht="23.25">
      <c r="A33" s="594"/>
      <c r="B33" s="457"/>
      <c r="C33" s="598"/>
      <c r="D33" s="347" t="s">
        <v>6</v>
      </c>
      <c r="E33" s="442"/>
      <c r="F33" s="442"/>
      <c r="G33" s="442"/>
      <c r="H33" s="442"/>
      <c r="I33" s="442"/>
      <c r="J33" s="595"/>
      <c r="K33" s="347"/>
      <c r="L33" s="347"/>
      <c r="M33" s="347"/>
      <c r="N33" s="175">
        <f t="shared" si="20"/>
        <v>0</v>
      </c>
    </row>
    <row r="34" spans="1:14" s="320" customFormat="1" ht="23.25">
      <c r="A34" s="594"/>
      <c r="B34" s="457"/>
      <c r="C34" s="598"/>
      <c r="D34" s="347" t="s">
        <v>7</v>
      </c>
      <c r="E34" s="442"/>
      <c r="F34" s="442"/>
      <c r="G34" s="442"/>
      <c r="H34" s="442"/>
      <c r="I34" s="442"/>
      <c r="J34" s="596"/>
      <c r="K34" s="347"/>
      <c r="L34" s="347"/>
      <c r="M34" s="347"/>
      <c r="N34" s="175">
        <f t="shared" si="20"/>
        <v>0</v>
      </c>
    </row>
    <row r="35" spans="1:14" s="320" customFormat="1" ht="40.5">
      <c r="A35" s="459"/>
      <c r="B35" s="31" t="s">
        <v>37</v>
      </c>
      <c r="C35" s="461"/>
      <c r="D35" s="350" t="s">
        <v>5</v>
      </c>
      <c r="E35" s="351">
        <f>E36+E37+E38</f>
        <v>24.766360000000002</v>
      </c>
      <c r="F35" s="351">
        <f t="shared" ref="F35:I35" si="21">F36+F37+F38</f>
        <v>24.766299999999998</v>
      </c>
      <c r="G35" s="351">
        <f t="shared" si="21"/>
        <v>5.3665999999999991</v>
      </c>
      <c r="H35" s="351">
        <f t="shared" si="21"/>
        <v>26.04</v>
      </c>
      <c r="I35" s="351">
        <f t="shared" si="21"/>
        <v>26.04</v>
      </c>
      <c r="J35" s="519"/>
      <c r="K35" s="388">
        <f t="shared" ref="K35:N35" si="22">K36+K37+K38</f>
        <v>26.442</v>
      </c>
      <c r="L35" s="388">
        <f t="shared" si="22"/>
        <v>52.457999999999998</v>
      </c>
      <c r="M35" s="351">
        <f t="shared" si="22"/>
        <v>76.309020000000004</v>
      </c>
      <c r="N35" s="352">
        <f t="shared" si="22"/>
        <v>232.05537999999999</v>
      </c>
    </row>
    <row r="36" spans="1:14" s="320" customFormat="1">
      <c r="A36" s="459"/>
      <c r="B36" s="466" t="str">
        <f>F15</f>
        <v>ЖИЛЬЕ И ГОРОДСКАЯ СРЕДА</v>
      </c>
      <c r="C36" s="461"/>
      <c r="D36" s="390" t="s">
        <v>14</v>
      </c>
      <c r="E36" s="353">
        <f>E19+E25</f>
        <v>24.149730000000002</v>
      </c>
      <c r="F36" s="353">
        <f>F19+F25</f>
        <v>24.149699999999999</v>
      </c>
      <c r="G36" s="353">
        <f>G19+G25</f>
        <v>5.2329999999999997</v>
      </c>
      <c r="H36" s="353">
        <f>H19+H25</f>
        <v>23.64</v>
      </c>
      <c r="I36" s="353">
        <f>I19+I25</f>
        <v>23.64</v>
      </c>
      <c r="J36" s="520"/>
      <c r="K36" s="353">
        <f>K19+K25</f>
        <v>25.783999999999999</v>
      </c>
      <c r="L36" s="353">
        <f>L19+L25</f>
        <v>45.661999999999999</v>
      </c>
      <c r="M36" s="353">
        <f>M19+M25</f>
        <v>67.7821</v>
      </c>
      <c r="N36" s="391">
        <f t="shared" ref="N36:N38" si="23">E36+H36+I36+K36+L36+M36</f>
        <v>210.65782999999999</v>
      </c>
    </row>
    <row r="37" spans="1:14" s="320" customFormat="1">
      <c r="A37" s="459"/>
      <c r="B37" s="522"/>
      <c r="C37" s="461"/>
      <c r="D37" s="390" t="s">
        <v>6</v>
      </c>
      <c r="E37" s="353">
        <f>E20+E26</f>
        <v>0.49280000000000002</v>
      </c>
      <c r="F37" s="353">
        <f>F20+F26</f>
        <v>0.49280000000000002</v>
      </c>
      <c r="G37" s="353">
        <f t="shared" ref="G37:I37" si="24">G20+G26</f>
        <v>0.10680000000000001</v>
      </c>
      <c r="H37" s="353">
        <f t="shared" si="24"/>
        <v>1.4</v>
      </c>
      <c r="I37" s="353">
        <f t="shared" si="24"/>
        <v>1.4</v>
      </c>
      <c r="J37" s="520"/>
      <c r="K37" s="353">
        <f t="shared" ref="K37:M37" si="25">K20+K26</f>
        <v>0.52600000000000002</v>
      </c>
      <c r="L37" s="353">
        <f t="shared" si="25"/>
        <v>6.2490000000000006</v>
      </c>
      <c r="M37" s="353">
        <f t="shared" si="25"/>
        <v>8.3595000000000006</v>
      </c>
      <c r="N37" s="391">
        <f t="shared" si="23"/>
        <v>18.427300000000002</v>
      </c>
    </row>
    <row r="38" spans="1:14" s="320" customFormat="1" ht="27" customHeight="1" thickBot="1">
      <c r="A38" s="460"/>
      <c r="B38" s="523"/>
      <c r="C38" s="462"/>
      <c r="D38" s="392" t="s">
        <v>7</v>
      </c>
      <c r="E38" s="353">
        <f>E21+E27</f>
        <v>0.12383</v>
      </c>
      <c r="F38" s="353">
        <f>F21+F27</f>
        <v>0.12379999999999999</v>
      </c>
      <c r="G38" s="353">
        <f t="shared" ref="G38:I38" si="26">G21+G27</f>
        <v>2.6800000000000001E-2</v>
      </c>
      <c r="H38" s="353">
        <f t="shared" si="26"/>
        <v>1</v>
      </c>
      <c r="I38" s="353">
        <f t="shared" si="26"/>
        <v>1</v>
      </c>
      <c r="J38" s="521"/>
      <c r="K38" s="353">
        <f t="shared" ref="K38:M38" si="27">K21+K27</f>
        <v>0.13200000000000001</v>
      </c>
      <c r="L38" s="353">
        <f t="shared" si="27"/>
        <v>0.54699999999999993</v>
      </c>
      <c r="M38" s="353">
        <f t="shared" si="27"/>
        <v>0.16742000000000001</v>
      </c>
      <c r="N38" s="393">
        <f t="shared" si="23"/>
        <v>2.9702500000000001</v>
      </c>
    </row>
    <row r="39" spans="1:14" s="359" customFormat="1" ht="38.25" customHeight="1" thickBot="1">
      <c r="A39" s="354"/>
      <c r="B39" s="355"/>
      <c r="C39" s="355"/>
      <c r="D39" s="355"/>
      <c r="E39" s="356" t="s">
        <v>40</v>
      </c>
      <c r="F39" s="357" t="s">
        <v>56</v>
      </c>
      <c r="G39" s="355"/>
      <c r="H39" s="355"/>
      <c r="I39" s="355"/>
      <c r="J39" s="355"/>
      <c r="K39" s="355"/>
      <c r="L39" s="355"/>
      <c r="M39" s="355"/>
      <c r="N39" s="358"/>
    </row>
    <row r="40" spans="1:14" s="320" customFormat="1" ht="21" thickBot="1">
      <c r="A40" s="602" t="s">
        <v>110</v>
      </c>
      <c r="B40" s="603"/>
      <c r="C40" s="603"/>
      <c r="D40" s="603"/>
      <c r="E40" s="603"/>
      <c r="F40" s="603"/>
      <c r="G40" s="603"/>
      <c r="H40" s="603"/>
      <c r="I40" s="603"/>
      <c r="J40" s="603"/>
      <c r="K40" s="603"/>
      <c r="L40" s="603"/>
      <c r="M40" s="603"/>
      <c r="N40" s="604"/>
    </row>
    <row r="41" spans="1:14" s="320" customFormat="1" ht="19.5">
      <c r="A41" s="336"/>
      <c r="B41" s="337" t="s">
        <v>10</v>
      </c>
      <c r="C41" s="559" t="s">
        <v>11</v>
      </c>
      <c r="D41" s="560"/>
      <c r="E41" s="560"/>
      <c r="F41" s="560"/>
      <c r="G41" s="560"/>
      <c r="H41" s="560"/>
      <c r="I41" s="560"/>
      <c r="J41" s="560"/>
      <c r="K41" s="561"/>
      <c r="L41" s="561"/>
      <c r="M41" s="561"/>
      <c r="N41" s="562"/>
    </row>
    <row r="42" spans="1:14" s="320" customFormat="1" ht="22.5" customHeight="1">
      <c r="A42" s="503" t="s">
        <v>12</v>
      </c>
      <c r="B42" s="456" t="s">
        <v>111</v>
      </c>
      <c r="C42" s="506"/>
      <c r="D42" s="294" t="s">
        <v>13</v>
      </c>
      <c r="E42" s="32">
        <f t="shared" ref="E42:I42" si="28">SUM(E43:E45)</f>
        <v>0</v>
      </c>
      <c r="F42" s="32">
        <f t="shared" si="28"/>
        <v>0</v>
      </c>
      <c r="G42" s="32">
        <f t="shared" si="28"/>
        <v>0</v>
      </c>
      <c r="H42" s="32">
        <f t="shared" si="28"/>
        <v>0</v>
      </c>
      <c r="I42" s="32">
        <f t="shared" si="28"/>
        <v>0</v>
      </c>
      <c r="J42" s="531" t="s">
        <v>93</v>
      </c>
      <c r="K42" s="295">
        <f t="shared" ref="K42:M42" si="29">SUM(K43:K45)</f>
        <v>3.7310000000000003</v>
      </c>
      <c r="L42" s="295">
        <f t="shared" si="29"/>
        <v>0</v>
      </c>
      <c r="M42" s="295">
        <f t="shared" si="29"/>
        <v>0</v>
      </c>
      <c r="N42" s="37">
        <f>E42+H42+I42+K42+L42+M42</f>
        <v>3.7310000000000003</v>
      </c>
    </row>
    <row r="43" spans="1:14" s="320" customFormat="1" ht="23.25">
      <c r="A43" s="504"/>
      <c r="B43" s="457"/>
      <c r="C43" s="507"/>
      <c r="D43" s="159" t="s">
        <v>14</v>
      </c>
      <c r="E43" s="442"/>
      <c r="F43" s="442"/>
      <c r="G43" s="442"/>
      <c r="H43" s="442"/>
      <c r="I43" s="442"/>
      <c r="J43" s="532"/>
      <c r="K43" s="364">
        <v>3.4460000000000002</v>
      </c>
      <c r="L43" s="364"/>
      <c r="M43" s="364"/>
      <c r="N43" s="175">
        <f t="shared" ref="N43:N45" si="30">E43+H43+I43+K43+L43+M43</f>
        <v>3.4460000000000002</v>
      </c>
    </row>
    <row r="44" spans="1:14" s="320" customFormat="1" ht="23.25">
      <c r="A44" s="504"/>
      <c r="B44" s="457"/>
      <c r="C44" s="507"/>
      <c r="D44" s="159" t="s">
        <v>6</v>
      </c>
      <c r="E44" s="442"/>
      <c r="F44" s="442"/>
      <c r="G44" s="442"/>
      <c r="H44" s="442"/>
      <c r="I44" s="442"/>
      <c r="J44" s="532"/>
      <c r="K44" s="364">
        <v>0.27600000000000002</v>
      </c>
      <c r="L44" s="364"/>
      <c r="M44" s="364"/>
      <c r="N44" s="175">
        <f t="shared" si="30"/>
        <v>0.27600000000000002</v>
      </c>
    </row>
    <row r="45" spans="1:14" s="320" customFormat="1" ht="23.25">
      <c r="A45" s="505"/>
      <c r="B45" s="458"/>
      <c r="C45" s="508"/>
      <c r="D45" s="159" t="s">
        <v>7</v>
      </c>
      <c r="E45" s="442"/>
      <c r="F45" s="442"/>
      <c r="G45" s="442"/>
      <c r="H45" s="442"/>
      <c r="I45" s="442"/>
      <c r="J45" s="533"/>
      <c r="K45" s="375">
        <v>8.9999999999999993E-3</v>
      </c>
      <c r="L45" s="375"/>
      <c r="M45" s="375"/>
      <c r="N45" s="175">
        <f t="shared" si="30"/>
        <v>8.9999999999999993E-3</v>
      </c>
    </row>
    <row r="46" spans="1:14" s="320" customFormat="1" ht="19.5">
      <c r="A46" s="336"/>
      <c r="B46" s="337" t="s">
        <v>10</v>
      </c>
      <c r="C46" s="559" t="s">
        <v>11</v>
      </c>
      <c r="D46" s="560"/>
      <c r="E46" s="560"/>
      <c r="F46" s="560"/>
      <c r="G46" s="560"/>
      <c r="H46" s="560"/>
      <c r="I46" s="560"/>
      <c r="J46" s="560"/>
      <c r="K46" s="561"/>
      <c r="L46" s="561"/>
      <c r="M46" s="561"/>
      <c r="N46" s="562"/>
    </row>
    <row r="47" spans="1:14" s="320" customFormat="1" ht="22.5" customHeight="1">
      <c r="A47" s="503" t="s">
        <v>19</v>
      </c>
      <c r="B47" s="456" t="s">
        <v>112</v>
      </c>
      <c r="C47" s="506"/>
      <c r="D47" s="294" t="s">
        <v>13</v>
      </c>
      <c r="E47" s="32">
        <f t="shared" ref="E47:I47" si="31">SUM(E48:E50)</f>
        <v>0</v>
      </c>
      <c r="F47" s="32">
        <f t="shared" si="31"/>
        <v>0</v>
      </c>
      <c r="G47" s="32">
        <f t="shared" si="31"/>
        <v>0</v>
      </c>
      <c r="H47" s="32">
        <f t="shared" si="31"/>
        <v>0</v>
      </c>
      <c r="I47" s="32">
        <f t="shared" si="31"/>
        <v>0</v>
      </c>
      <c r="J47" s="531" t="s">
        <v>137</v>
      </c>
      <c r="K47" s="295">
        <f t="shared" ref="K47:M47" si="32">SUM(K48:K50)</f>
        <v>0</v>
      </c>
      <c r="L47" s="295">
        <f t="shared" si="32"/>
        <v>0</v>
      </c>
      <c r="M47" s="295">
        <f t="shared" si="32"/>
        <v>16.719000000000001</v>
      </c>
      <c r="N47" s="37">
        <f>E47+H47+I47+K47+L47+M47</f>
        <v>16.719000000000001</v>
      </c>
    </row>
    <row r="48" spans="1:14" s="320" customFormat="1" ht="23.25">
      <c r="A48" s="504"/>
      <c r="B48" s="457"/>
      <c r="C48" s="507"/>
      <c r="D48" s="159" t="s">
        <v>14</v>
      </c>
      <c r="E48" s="442"/>
      <c r="F48" s="442"/>
      <c r="G48" s="442"/>
      <c r="H48" s="442"/>
      <c r="I48" s="442"/>
      <c r="J48" s="532"/>
      <c r="K48" s="288"/>
      <c r="L48" s="288"/>
      <c r="M48" s="386">
        <v>14.657999999999999</v>
      </c>
      <c r="N48" s="175">
        <f t="shared" ref="N48:N50" si="33">E48+H48+I48+K48+L48+M48</f>
        <v>14.657999999999999</v>
      </c>
    </row>
    <row r="49" spans="1:15" s="320" customFormat="1" ht="23.25">
      <c r="A49" s="504"/>
      <c r="B49" s="457"/>
      <c r="C49" s="507"/>
      <c r="D49" s="159" t="s">
        <v>6</v>
      </c>
      <c r="E49" s="442"/>
      <c r="F49" s="442"/>
      <c r="G49" s="442"/>
      <c r="H49" s="442"/>
      <c r="I49" s="442"/>
      <c r="J49" s="532"/>
      <c r="K49" s="288"/>
      <c r="L49" s="288"/>
      <c r="M49" s="386">
        <v>1.9990000000000001</v>
      </c>
      <c r="N49" s="175">
        <f t="shared" si="33"/>
        <v>1.9990000000000001</v>
      </c>
    </row>
    <row r="50" spans="1:15" s="320" customFormat="1" ht="237.75" customHeight="1">
      <c r="A50" s="504"/>
      <c r="B50" s="458"/>
      <c r="C50" s="507"/>
      <c r="D50" s="159" t="s">
        <v>7</v>
      </c>
      <c r="E50" s="442"/>
      <c r="F50" s="442"/>
      <c r="G50" s="442"/>
      <c r="H50" s="442"/>
      <c r="I50" s="442"/>
      <c r="J50" s="533"/>
      <c r="K50" s="288"/>
      <c r="L50" s="288"/>
      <c r="M50" s="386">
        <v>6.2E-2</v>
      </c>
      <c r="N50" s="175">
        <f t="shared" si="33"/>
        <v>6.2E-2</v>
      </c>
    </row>
    <row r="51" spans="1:15" s="389" customFormat="1" ht="40.5">
      <c r="A51" s="459" t="str">
        <f>E39</f>
        <v>II</v>
      </c>
      <c r="B51" s="31" t="s">
        <v>37</v>
      </c>
      <c r="C51" s="461"/>
      <c r="D51" s="350" t="s">
        <v>5</v>
      </c>
      <c r="E51" s="351">
        <f>E52+E53+E54</f>
        <v>0</v>
      </c>
      <c r="F51" s="351">
        <f t="shared" ref="F51:I51" si="34">F52+F53+F54</f>
        <v>0</v>
      </c>
      <c r="G51" s="351">
        <f t="shared" si="34"/>
        <v>0</v>
      </c>
      <c r="H51" s="351">
        <f t="shared" si="34"/>
        <v>0</v>
      </c>
      <c r="I51" s="351">
        <f t="shared" si="34"/>
        <v>0</v>
      </c>
      <c r="J51" s="519"/>
      <c r="K51" s="388">
        <f t="shared" ref="K51:N51" si="35">K52+K53+K54</f>
        <v>3.7310000000000003</v>
      </c>
      <c r="L51" s="388">
        <f t="shared" si="35"/>
        <v>0</v>
      </c>
      <c r="M51" s="351">
        <f t="shared" si="35"/>
        <v>16.719000000000001</v>
      </c>
      <c r="N51" s="352">
        <f t="shared" si="35"/>
        <v>20.45</v>
      </c>
    </row>
    <row r="52" spans="1:15" s="389" customFormat="1">
      <c r="A52" s="459"/>
      <c r="B52" s="466" t="str">
        <f>F39</f>
        <v>КУЛЬТУРА</v>
      </c>
      <c r="C52" s="461"/>
      <c r="D52" s="390" t="s">
        <v>14</v>
      </c>
      <c r="E52" s="353">
        <f>E43+E48</f>
        <v>0</v>
      </c>
      <c r="F52" s="353">
        <f>F43+F48</f>
        <v>0</v>
      </c>
      <c r="G52" s="353">
        <f>G43+G48</f>
        <v>0</v>
      </c>
      <c r="H52" s="353">
        <f>H43+H48</f>
        <v>0</v>
      </c>
      <c r="I52" s="353">
        <f>I43+I48</f>
        <v>0</v>
      </c>
      <c r="J52" s="520"/>
      <c r="K52" s="353">
        <f>K43+K48</f>
        <v>3.4460000000000002</v>
      </c>
      <c r="L52" s="353">
        <f>L43+L48</f>
        <v>0</v>
      </c>
      <c r="M52" s="353">
        <f>M43+M48</f>
        <v>14.657999999999999</v>
      </c>
      <c r="N52" s="391">
        <f t="shared" ref="N52:N54" si="36">E52+H52+I52+K52+L52+M52</f>
        <v>18.103999999999999</v>
      </c>
    </row>
    <row r="53" spans="1:15" s="389" customFormat="1">
      <c r="A53" s="459"/>
      <c r="B53" s="522"/>
      <c r="C53" s="461"/>
      <c r="D53" s="390" t="s">
        <v>6</v>
      </c>
      <c r="E53" s="353">
        <f t="shared" ref="E53:F54" si="37">E44+E49</f>
        <v>0</v>
      </c>
      <c r="F53" s="353">
        <f t="shared" si="37"/>
        <v>0</v>
      </c>
      <c r="G53" s="353">
        <f t="shared" ref="G53:I53" si="38">G44+G49</f>
        <v>0</v>
      </c>
      <c r="H53" s="353">
        <f t="shared" si="38"/>
        <v>0</v>
      </c>
      <c r="I53" s="353">
        <f t="shared" si="38"/>
        <v>0</v>
      </c>
      <c r="J53" s="520"/>
      <c r="K53" s="353">
        <f t="shared" ref="K53:M53" si="39">K44+K49</f>
        <v>0.27600000000000002</v>
      </c>
      <c r="L53" s="353">
        <f t="shared" si="39"/>
        <v>0</v>
      </c>
      <c r="M53" s="353">
        <f t="shared" si="39"/>
        <v>1.9990000000000001</v>
      </c>
      <c r="N53" s="391">
        <f t="shared" si="36"/>
        <v>2.2750000000000004</v>
      </c>
    </row>
    <row r="54" spans="1:15" s="389" customFormat="1" ht="21" thickBot="1">
      <c r="A54" s="460"/>
      <c r="B54" s="523"/>
      <c r="C54" s="462"/>
      <c r="D54" s="392" t="s">
        <v>7</v>
      </c>
      <c r="E54" s="353">
        <f t="shared" si="37"/>
        <v>0</v>
      </c>
      <c r="F54" s="353">
        <f t="shared" si="37"/>
        <v>0</v>
      </c>
      <c r="G54" s="353">
        <f t="shared" ref="G54:I54" si="40">G45+G50</f>
        <v>0</v>
      </c>
      <c r="H54" s="353">
        <f t="shared" si="40"/>
        <v>0</v>
      </c>
      <c r="I54" s="353">
        <f t="shared" si="40"/>
        <v>0</v>
      </c>
      <c r="J54" s="521"/>
      <c r="K54" s="353">
        <f t="shared" ref="K54:M54" si="41">K45+K50</f>
        <v>8.9999999999999993E-3</v>
      </c>
      <c r="L54" s="353">
        <f t="shared" si="41"/>
        <v>0</v>
      </c>
      <c r="M54" s="353">
        <f t="shared" si="41"/>
        <v>6.2E-2</v>
      </c>
      <c r="N54" s="393">
        <f t="shared" si="36"/>
        <v>7.0999999999999994E-2</v>
      </c>
    </row>
    <row r="55" spans="1:15" s="296" customFormat="1" ht="36.75" customHeight="1" thickBot="1">
      <c r="A55" s="27"/>
      <c r="B55" s="28"/>
      <c r="C55" s="28"/>
      <c r="D55" s="28"/>
      <c r="E55" s="48" t="s">
        <v>42</v>
      </c>
      <c r="F55" s="47" t="s">
        <v>41</v>
      </c>
      <c r="G55" s="49"/>
      <c r="H55" s="28"/>
      <c r="I55" s="28"/>
      <c r="J55" s="28"/>
      <c r="K55" s="28"/>
      <c r="L55" s="28"/>
      <c r="M55" s="28"/>
      <c r="N55" s="29"/>
    </row>
    <row r="56" spans="1:15" s="296" customFormat="1" ht="19.5">
      <c r="A56" s="5"/>
      <c r="B56" s="360" t="s">
        <v>10</v>
      </c>
      <c r="C56" s="469" t="s">
        <v>11</v>
      </c>
      <c r="D56" s="470"/>
      <c r="E56" s="470"/>
      <c r="F56" s="470"/>
      <c r="G56" s="470"/>
      <c r="H56" s="470"/>
      <c r="I56" s="470"/>
      <c r="J56" s="470"/>
      <c r="K56" s="471"/>
      <c r="L56" s="471"/>
      <c r="M56" s="471"/>
      <c r="N56" s="472"/>
    </row>
    <row r="57" spans="1:15" s="296" customFormat="1" ht="22.5" customHeight="1">
      <c r="A57" s="503" t="s">
        <v>12</v>
      </c>
      <c r="B57" s="528" t="s">
        <v>125</v>
      </c>
      <c r="C57" s="506"/>
      <c r="D57" s="294" t="s">
        <v>13</v>
      </c>
      <c r="E57" s="32">
        <f t="shared" ref="E57:I57" si="42">SUM(E58:E60)</f>
        <v>0.01</v>
      </c>
      <c r="F57" s="32">
        <f t="shared" si="42"/>
        <v>0.01</v>
      </c>
      <c r="G57" s="32">
        <f t="shared" si="42"/>
        <v>0.01</v>
      </c>
      <c r="H57" s="32">
        <f t="shared" si="42"/>
        <v>0.01</v>
      </c>
      <c r="I57" s="32">
        <f t="shared" si="42"/>
        <v>0.01</v>
      </c>
      <c r="J57" s="479"/>
      <c r="K57" s="295">
        <f t="shared" ref="K57:M57" si="43">SUM(K58:K60)</f>
        <v>0.02</v>
      </c>
      <c r="L57" s="295">
        <f t="shared" si="43"/>
        <v>0</v>
      </c>
      <c r="M57" s="295">
        <f t="shared" si="43"/>
        <v>0.02</v>
      </c>
      <c r="N57" s="37">
        <f>E57+H57+I57+K57+L57+M57</f>
        <v>7.0000000000000007E-2</v>
      </c>
      <c r="O57" s="394"/>
    </row>
    <row r="58" spans="1:15" s="296" customFormat="1" ht="23.25">
      <c r="A58" s="504"/>
      <c r="B58" s="528"/>
      <c r="C58" s="507"/>
      <c r="D58" s="159" t="s">
        <v>14</v>
      </c>
      <c r="E58" s="442">
        <v>0</v>
      </c>
      <c r="F58" s="442">
        <v>0</v>
      </c>
      <c r="G58" s="442">
        <v>0</v>
      </c>
      <c r="H58" s="442">
        <v>0</v>
      </c>
      <c r="I58" s="442">
        <v>0</v>
      </c>
      <c r="J58" s="464"/>
      <c r="K58" s="387">
        <v>0</v>
      </c>
      <c r="L58" s="288"/>
      <c r="M58" s="442">
        <v>0</v>
      </c>
      <c r="N58" s="175">
        <f t="shared" ref="N58:N60" si="44">E58+H58+I58+K58+L58+M58</f>
        <v>0</v>
      </c>
      <c r="O58" s="394"/>
    </row>
    <row r="59" spans="1:15" s="296" customFormat="1" ht="23.25">
      <c r="A59" s="504"/>
      <c r="B59" s="528"/>
      <c r="C59" s="507"/>
      <c r="D59" s="159" t="s">
        <v>6</v>
      </c>
      <c r="E59" s="442">
        <v>0.01</v>
      </c>
      <c r="F59" s="442">
        <v>0.01</v>
      </c>
      <c r="G59" s="442">
        <v>0.01</v>
      </c>
      <c r="H59" s="442">
        <v>0.01</v>
      </c>
      <c r="I59" s="442">
        <v>0.01</v>
      </c>
      <c r="J59" s="464"/>
      <c r="K59" s="442">
        <v>0.02</v>
      </c>
      <c r="L59" s="288"/>
      <c r="M59" s="442">
        <v>0.02</v>
      </c>
      <c r="N59" s="175">
        <f t="shared" si="44"/>
        <v>7.0000000000000007E-2</v>
      </c>
      <c r="O59" s="394"/>
    </row>
    <row r="60" spans="1:15" s="296" customFormat="1" ht="23.25">
      <c r="A60" s="505"/>
      <c r="B60" s="528"/>
      <c r="C60" s="508"/>
      <c r="D60" s="159" t="s">
        <v>7</v>
      </c>
      <c r="E60" s="442">
        <v>0</v>
      </c>
      <c r="F60" s="442">
        <v>0</v>
      </c>
      <c r="G60" s="442">
        <v>0</v>
      </c>
      <c r="H60" s="442">
        <v>0</v>
      </c>
      <c r="I60" s="442">
        <v>0</v>
      </c>
      <c r="J60" s="482"/>
      <c r="K60" s="395">
        <v>0</v>
      </c>
      <c r="L60" s="288"/>
      <c r="M60" s="442">
        <v>0</v>
      </c>
      <c r="N60" s="175">
        <f t="shared" si="44"/>
        <v>0</v>
      </c>
      <c r="O60" s="394"/>
    </row>
    <row r="61" spans="1:15" s="296" customFormat="1" ht="22.5" customHeight="1">
      <c r="A61" s="503" t="s">
        <v>19</v>
      </c>
      <c r="B61" s="529" t="s">
        <v>126</v>
      </c>
      <c r="C61" s="506"/>
      <c r="D61" s="294" t="s">
        <v>13</v>
      </c>
      <c r="E61" s="32">
        <f t="shared" ref="E61:I61" si="45">SUM(E62:E64)</f>
        <v>0</v>
      </c>
      <c r="F61" s="32">
        <f t="shared" si="45"/>
        <v>0</v>
      </c>
      <c r="G61" s="32">
        <f t="shared" si="45"/>
        <v>0</v>
      </c>
      <c r="H61" s="32">
        <f t="shared" si="45"/>
        <v>0</v>
      </c>
      <c r="I61" s="32">
        <f t="shared" si="45"/>
        <v>0</v>
      </c>
      <c r="J61" s="479"/>
      <c r="K61" s="295">
        <f t="shared" ref="K61:M61" si="46">SUM(K62:K64)</f>
        <v>1</v>
      </c>
      <c r="L61" s="295">
        <f t="shared" si="46"/>
        <v>6</v>
      </c>
      <c r="M61" s="295">
        <f t="shared" si="46"/>
        <v>2</v>
      </c>
      <c r="N61" s="37">
        <f>E61+H61+I61+K61+L61+M61</f>
        <v>9</v>
      </c>
    </row>
    <row r="62" spans="1:15" s="296" customFormat="1" ht="23.25">
      <c r="A62" s="504"/>
      <c r="B62" s="525"/>
      <c r="C62" s="507"/>
      <c r="D62" s="159" t="s">
        <v>14</v>
      </c>
      <c r="E62" s="442"/>
      <c r="F62" s="442"/>
      <c r="G62" s="442"/>
      <c r="H62" s="442"/>
      <c r="I62" s="442"/>
      <c r="J62" s="464"/>
      <c r="K62" s="387">
        <v>1</v>
      </c>
      <c r="L62" s="387">
        <v>6</v>
      </c>
      <c r="M62" s="442">
        <v>2</v>
      </c>
      <c r="N62" s="175">
        <f t="shared" ref="N62:N64" si="47">E62+H62+I62+K62+L62+M62</f>
        <v>9</v>
      </c>
    </row>
    <row r="63" spans="1:15" s="296" customFormat="1" ht="23.25">
      <c r="A63" s="504"/>
      <c r="B63" s="525"/>
      <c r="C63" s="507"/>
      <c r="D63" s="159" t="s">
        <v>6</v>
      </c>
      <c r="E63" s="442"/>
      <c r="F63" s="442"/>
      <c r="G63" s="442"/>
      <c r="H63" s="442"/>
      <c r="I63" s="442"/>
      <c r="J63" s="464"/>
      <c r="K63" s="387">
        <v>0</v>
      </c>
      <c r="L63" s="387">
        <v>0</v>
      </c>
      <c r="M63" s="387">
        <v>0</v>
      </c>
      <c r="N63" s="175">
        <f t="shared" si="47"/>
        <v>0</v>
      </c>
    </row>
    <row r="64" spans="1:15" s="296" customFormat="1" ht="23.25">
      <c r="A64" s="504"/>
      <c r="B64" s="530"/>
      <c r="C64" s="507"/>
      <c r="D64" s="159" t="s">
        <v>7</v>
      </c>
      <c r="E64" s="442"/>
      <c r="F64" s="442"/>
      <c r="G64" s="442"/>
      <c r="H64" s="442"/>
      <c r="I64" s="442"/>
      <c r="J64" s="482"/>
      <c r="K64" s="395">
        <v>0</v>
      </c>
      <c r="L64" s="395">
        <v>0</v>
      </c>
      <c r="M64" s="395">
        <v>0</v>
      </c>
      <c r="N64" s="175">
        <f t="shared" si="47"/>
        <v>0</v>
      </c>
    </row>
    <row r="65" spans="1:14" s="296" customFormat="1" ht="40.5">
      <c r="A65" s="459" t="str">
        <f>E55</f>
        <v>III</v>
      </c>
      <c r="B65" s="31" t="s">
        <v>37</v>
      </c>
      <c r="C65" s="461"/>
      <c r="D65" s="350" t="s">
        <v>5</v>
      </c>
      <c r="E65" s="351">
        <f>E66+E67+E68</f>
        <v>0.01</v>
      </c>
      <c r="F65" s="351">
        <f t="shared" ref="F65:I65" si="48">F66+F67+F68</f>
        <v>0.01</v>
      </c>
      <c r="G65" s="351">
        <f t="shared" si="48"/>
        <v>0.01</v>
      </c>
      <c r="H65" s="351">
        <f t="shared" si="48"/>
        <v>0.01</v>
      </c>
      <c r="I65" s="351">
        <f t="shared" si="48"/>
        <v>0.01</v>
      </c>
      <c r="J65" s="519"/>
      <c r="K65" s="361">
        <f t="shared" ref="K65:N65" si="49">K66+K67+K68</f>
        <v>1.02</v>
      </c>
      <c r="L65" s="361">
        <f t="shared" si="49"/>
        <v>6</v>
      </c>
      <c r="M65" s="431">
        <f t="shared" si="49"/>
        <v>2.02</v>
      </c>
      <c r="N65" s="352">
        <f t="shared" si="49"/>
        <v>9.07</v>
      </c>
    </row>
    <row r="66" spans="1:14" s="296" customFormat="1">
      <c r="A66" s="459"/>
      <c r="B66" s="466" t="str">
        <f>F55</f>
        <v>ЗДРАВООХРАНЕНИЕ</v>
      </c>
      <c r="C66" s="461"/>
      <c r="D66" s="362" t="s">
        <v>14</v>
      </c>
      <c r="E66" s="353">
        <f>E58+E62</f>
        <v>0</v>
      </c>
      <c r="F66" s="353">
        <f>F58+F62</f>
        <v>0</v>
      </c>
      <c r="G66" s="353">
        <f>G58+G62</f>
        <v>0</v>
      </c>
      <c r="H66" s="353">
        <f>H58+H62</f>
        <v>0</v>
      </c>
      <c r="I66" s="353">
        <f>I58+I62</f>
        <v>0</v>
      </c>
      <c r="J66" s="611"/>
      <c r="K66" s="396">
        <f>K58+K62</f>
        <v>1</v>
      </c>
      <c r="L66" s="396">
        <f>L58+L62</f>
        <v>6</v>
      </c>
      <c r="M66" s="396">
        <f>M58+M62</f>
        <v>2</v>
      </c>
      <c r="N66" s="222">
        <f t="shared" ref="N66:N68" si="50">E66+H66+I66+K66+L66+M66</f>
        <v>9</v>
      </c>
    </row>
    <row r="67" spans="1:14" s="296" customFormat="1">
      <c r="A67" s="459"/>
      <c r="B67" s="467"/>
      <c r="C67" s="461"/>
      <c r="D67" s="362" t="s">
        <v>6</v>
      </c>
      <c r="E67" s="353">
        <f t="shared" ref="E67:I67" si="51">E59+E63</f>
        <v>0.01</v>
      </c>
      <c r="F67" s="353">
        <f t="shared" si="51"/>
        <v>0.01</v>
      </c>
      <c r="G67" s="353">
        <f t="shared" si="51"/>
        <v>0.01</v>
      </c>
      <c r="H67" s="353">
        <f t="shared" si="51"/>
        <v>0.01</v>
      </c>
      <c r="I67" s="353">
        <f t="shared" si="51"/>
        <v>0.01</v>
      </c>
      <c r="J67" s="611"/>
      <c r="K67" s="396">
        <f t="shared" ref="K67:L67" si="52">K59+K63</f>
        <v>0.02</v>
      </c>
      <c r="L67" s="396">
        <f t="shared" si="52"/>
        <v>0</v>
      </c>
      <c r="M67" s="396">
        <f t="shared" ref="M67" si="53">M59+M63</f>
        <v>0.02</v>
      </c>
      <c r="N67" s="222">
        <f t="shared" si="50"/>
        <v>7.0000000000000007E-2</v>
      </c>
    </row>
    <row r="68" spans="1:14" s="296" customFormat="1" ht="21" thickBot="1">
      <c r="A68" s="460"/>
      <c r="B68" s="468"/>
      <c r="C68" s="462"/>
      <c r="D68" s="363" t="s">
        <v>7</v>
      </c>
      <c r="E68" s="353">
        <f t="shared" ref="E68:I68" si="54">E60+E64</f>
        <v>0</v>
      </c>
      <c r="F68" s="353">
        <f t="shared" si="54"/>
        <v>0</v>
      </c>
      <c r="G68" s="353">
        <f t="shared" si="54"/>
        <v>0</v>
      </c>
      <c r="H68" s="353">
        <f t="shared" si="54"/>
        <v>0</v>
      </c>
      <c r="I68" s="353">
        <f t="shared" si="54"/>
        <v>0</v>
      </c>
      <c r="J68" s="612"/>
      <c r="K68" s="396">
        <f t="shared" ref="K68:L68" si="55">K60+K64</f>
        <v>0</v>
      </c>
      <c r="L68" s="396">
        <f t="shared" si="55"/>
        <v>0</v>
      </c>
      <c r="M68" s="396">
        <f t="shared" ref="M68" si="56">M60+M64</f>
        <v>0</v>
      </c>
      <c r="N68" s="258">
        <f t="shared" si="50"/>
        <v>0</v>
      </c>
    </row>
    <row r="69" spans="1:14" s="296" customFormat="1" ht="56.25" customHeight="1" thickBot="1">
      <c r="A69" s="27"/>
      <c r="B69" s="28"/>
      <c r="C69" s="28"/>
      <c r="D69" s="28"/>
      <c r="E69" s="48" t="s">
        <v>45</v>
      </c>
      <c r="F69" s="47" t="s">
        <v>48</v>
      </c>
      <c r="G69" s="49"/>
      <c r="H69" s="28"/>
      <c r="I69" s="28"/>
      <c r="J69" s="28"/>
      <c r="K69" s="28"/>
      <c r="L69" s="28"/>
      <c r="M69" s="28"/>
      <c r="N69" s="29"/>
    </row>
    <row r="70" spans="1:14" s="296" customFormat="1" ht="21" thickBot="1">
      <c r="A70" s="500" t="s">
        <v>22</v>
      </c>
      <c r="B70" s="501"/>
      <c r="C70" s="501"/>
      <c r="D70" s="501"/>
      <c r="E70" s="501"/>
      <c r="F70" s="501"/>
      <c r="G70" s="501"/>
      <c r="H70" s="501"/>
      <c r="I70" s="501"/>
      <c r="J70" s="501"/>
      <c r="K70" s="501"/>
      <c r="L70" s="501"/>
      <c r="M70" s="501"/>
      <c r="N70" s="502"/>
    </row>
    <row r="71" spans="1:14" s="296" customFormat="1" ht="19.5">
      <c r="A71" s="5"/>
      <c r="B71" s="6" t="s">
        <v>10</v>
      </c>
      <c r="C71" s="469" t="s">
        <v>11</v>
      </c>
      <c r="D71" s="470"/>
      <c r="E71" s="470"/>
      <c r="F71" s="470"/>
      <c r="G71" s="470"/>
      <c r="H71" s="470"/>
      <c r="I71" s="470"/>
      <c r="J71" s="470"/>
      <c r="K71" s="599"/>
      <c r="L71" s="600"/>
      <c r="M71" s="600"/>
      <c r="N71" s="601"/>
    </row>
    <row r="72" spans="1:14" s="296" customFormat="1" ht="22.5">
      <c r="A72" s="503" t="s">
        <v>12</v>
      </c>
      <c r="B72" s="456" t="s">
        <v>24</v>
      </c>
      <c r="C72" s="506"/>
      <c r="D72" s="294" t="s">
        <v>13</v>
      </c>
      <c r="E72" s="32">
        <f t="shared" ref="E72:I72" si="57">SUM(E73:E75)</f>
        <v>0</v>
      </c>
      <c r="F72" s="32">
        <f t="shared" si="57"/>
        <v>0</v>
      </c>
      <c r="G72" s="32">
        <f t="shared" si="57"/>
        <v>0</v>
      </c>
      <c r="H72" s="32">
        <f t="shared" si="57"/>
        <v>0</v>
      </c>
      <c r="I72" s="32">
        <f t="shared" si="57"/>
        <v>0</v>
      </c>
      <c r="J72" s="479"/>
      <c r="K72" s="295">
        <f t="shared" ref="K72:M72" si="58">SUM(K73:K75)</f>
        <v>0</v>
      </c>
      <c r="L72" s="295">
        <f t="shared" si="58"/>
        <v>0</v>
      </c>
      <c r="M72" s="32">
        <f t="shared" si="58"/>
        <v>0</v>
      </c>
      <c r="N72" s="37">
        <f>E72+H72+I72+K72+L72+M72</f>
        <v>0</v>
      </c>
    </row>
    <row r="73" spans="1:14" s="296" customFormat="1" ht="23.25">
      <c r="A73" s="504"/>
      <c r="B73" s="457"/>
      <c r="C73" s="507"/>
      <c r="D73" s="159" t="s">
        <v>14</v>
      </c>
      <c r="E73" s="442"/>
      <c r="F73" s="442"/>
      <c r="G73" s="442"/>
      <c r="H73" s="442"/>
      <c r="I73" s="442"/>
      <c r="J73" s="464"/>
      <c r="K73" s="288"/>
      <c r="L73" s="288"/>
      <c r="M73" s="159"/>
      <c r="N73" s="175">
        <f t="shared" ref="N73:N75" si="59">E73+H73+I73+K73+L73+M73</f>
        <v>0</v>
      </c>
    </row>
    <row r="74" spans="1:14" s="296" customFormat="1" ht="23.25">
      <c r="A74" s="504"/>
      <c r="B74" s="457"/>
      <c r="C74" s="507"/>
      <c r="D74" s="159" t="s">
        <v>6</v>
      </c>
      <c r="E74" s="442"/>
      <c r="F74" s="442"/>
      <c r="G74" s="442"/>
      <c r="H74" s="442"/>
      <c r="I74" s="442"/>
      <c r="J74" s="464"/>
      <c r="K74" s="288"/>
      <c r="L74" s="288"/>
      <c r="M74" s="159"/>
      <c r="N74" s="175">
        <f t="shared" si="59"/>
        <v>0</v>
      </c>
    </row>
    <row r="75" spans="1:14" s="296" customFormat="1" ht="23.25">
      <c r="A75" s="505"/>
      <c r="B75" s="458"/>
      <c r="C75" s="508"/>
      <c r="D75" s="159" t="s">
        <v>7</v>
      </c>
      <c r="E75" s="442"/>
      <c r="F75" s="442"/>
      <c r="G75" s="442"/>
      <c r="H75" s="442"/>
      <c r="I75" s="442"/>
      <c r="J75" s="482"/>
      <c r="K75" s="288"/>
      <c r="L75" s="288"/>
      <c r="M75" s="159"/>
      <c r="N75" s="175">
        <f t="shared" si="59"/>
        <v>0</v>
      </c>
    </row>
    <row r="76" spans="1:14" s="296" customFormat="1" ht="40.5">
      <c r="A76" s="459" t="str">
        <f>E69</f>
        <v>IV</v>
      </c>
      <c r="B76" s="31" t="s">
        <v>37</v>
      </c>
      <c r="C76" s="461"/>
      <c r="D76" s="350" t="s">
        <v>5</v>
      </c>
      <c r="E76" s="351">
        <f>E77+E78+E79</f>
        <v>0</v>
      </c>
      <c r="F76" s="351">
        <f t="shared" ref="F76:I76" si="60">F77+F78+F79</f>
        <v>0</v>
      </c>
      <c r="G76" s="351">
        <f t="shared" si="60"/>
        <v>0</v>
      </c>
      <c r="H76" s="351">
        <f t="shared" si="60"/>
        <v>0</v>
      </c>
      <c r="I76" s="351">
        <f t="shared" si="60"/>
        <v>0</v>
      </c>
      <c r="J76" s="463" t="s">
        <v>148</v>
      </c>
      <c r="K76" s="361">
        <f t="shared" ref="K76:N76" si="61">K77+K78+K79</f>
        <v>0</v>
      </c>
      <c r="L76" s="361">
        <f t="shared" si="61"/>
        <v>0</v>
      </c>
      <c r="M76" s="431">
        <f t="shared" si="61"/>
        <v>0</v>
      </c>
      <c r="N76" s="352">
        <f t="shared" si="61"/>
        <v>0</v>
      </c>
    </row>
    <row r="77" spans="1:14" s="296" customFormat="1">
      <c r="A77" s="459"/>
      <c r="B77" s="466" t="str">
        <f>F69</f>
        <v>БЕЗОПАСНЫЕ И КАЧЕСТВЕННЫЕ АВТОМОБИЛЬНЫЕ ДОРОГИ</v>
      </c>
      <c r="C77" s="461"/>
      <c r="D77" s="362" t="s">
        <v>14</v>
      </c>
      <c r="E77" s="353"/>
      <c r="F77" s="353"/>
      <c r="G77" s="353"/>
      <c r="H77" s="353"/>
      <c r="I77" s="353"/>
      <c r="J77" s="464"/>
      <c r="K77" s="326"/>
      <c r="L77" s="326"/>
      <c r="M77" s="326"/>
      <c r="N77" s="222">
        <f t="shared" ref="N77:N79" si="62">E77+H77+I77+K77+L77+M77</f>
        <v>0</v>
      </c>
    </row>
    <row r="78" spans="1:14" s="296" customFormat="1">
      <c r="A78" s="459"/>
      <c r="B78" s="467"/>
      <c r="C78" s="461"/>
      <c r="D78" s="362" t="s">
        <v>6</v>
      </c>
      <c r="E78" s="353"/>
      <c r="F78" s="353"/>
      <c r="G78" s="353"/>
      <c r="H78" s="353"/>
      <c r="I78" s="353"/>
      <c r="J78" s="464"/>
      <c r="K78" s="326"/>
      <c r="L78" s="326"/>
      <c r="M78" s="326"/>
      <c r="N78" s="222">
        <f t="shared" si="62"/>
        <v>0</v>
      </c>
    </row>
    <row r="79" spans="1:14" s="296" customFormat="1" ht="48" customHeight="1" thickBot="1">
      <c r="A79" s="460"/>
      <c r="B79" s="468"/>
      <c r="C79" s="462"/>
      <c r="D79" s="363" t="s">
        <v>7</v>
      </c>
      <c r="E79" s="384"/>
      <c r="F79" s="384"/>
      <c r="G79" s="384"/>
      <c r="H79" s="384"/>
      <c r="I79" s="384"/>
      <c r="J79" s="465"/>
      <c r="K79" s="326"/>
      <c r="L79" s="326"/>
      <c r="M79" s="385"/>
      <c r="N79" s="258">
        <f t="shared" si="62"/>
        <v>0</v>
      </c>
    </row>
    <row r="80" spans="1:14" s="296" customFormat="1" ht="65.25" customHeight="1" thickBot="1">
      <c r="A80" s="27"/>
      <c r="B80" s="28"/>
      <c r="C80" s="28"/>
      <c r="D80" s="28"/>
      <c r="E80" s="48" t="s">
        <v>47</v>
      </c>
      <c r="F80" s="47" t="s">
        <v>50</v>
      </c>
      <c r="G80" s="49"/>
      <c r="H80" s="28"/>
      <c r="I80" s="28"/>
      <c r="J80" s="28"/>
      <c r="K80" s="28"/>
      <c r="L80" s="28"/>
      <c r="M80" s="28"/>
      <c r="N80" s="29"/>
    </row>
    <row r="81" spans="1:14" s="296" customFormat="1" ht="21" thickBot="1">
      <c r="A81" s="500" t="s">
        <v>22</v>
      </c>
      <c r="B81" s="501"/>
      <c r="C81" s="501"/>
      <c r="D81" s="501"/>
      <c r="E81" s="501"/>
      <c r="F81" s="501"/>
      <c r="G81" s="501"/>
      <c r="H81" s="501"/>
      <c r="I81" s="501"/>
      <c r="J81" s="501"/>
      <c r="K81" s="501"/>
      <c r="L81" s="501"/>
      <c r="M81" s="501"/>
      <c r="N81" s="502"/>
    </row>
    <row r="82" spans="1:14" s="296" customFormat="1" ht="19.5">
      <c r="A82" s="5"/>
      <c r="B82" s="6" t="s">
        <v>10</v>
      </c>
      <c r="C82" s="469" t="s">
        <v>11</v>
      </c>
      <c r="D82" s="470"/>
      <c r="E82" s="470"/>
      <c r="F82" s="470"/>
      <c r="G82" s="470"/>
      <c r="H82" s="470"/>
      <c r="I82" s="470"/>
      <c r="J82" s="470"/>
      <c r="K82" s="471"/>
      <c r="L82" s="471"/>
      <c r="M82" s="471"/>
      <c r="N82" s="472"/>
    </row>
    <row r="83" spans="1:14" s="296" customFormat="1" ht="22.5">
      <c r="A83" s="503" t="s">
        <v>12</v>
      </c>
      <c r="B83" s="456" t="s">
        <v>24</v>
      </c>
      <c r="C83" s="506"/>
      <c r="D83" s="294" t="s">
        <v>13</v>
      </c>
      <c r="E83" s="32">
        <f t="shared" ref="E83:I83" si="63">SUM(E84:E86)</f>
        <v>0</v>
      </c>
      <c r="F83" s="32">
        <f t="shared" si="63"/>
        <v>0</v>
      </c>
      <c r="G83" s="32">
        <f t="shared" si="63"/>
        <v>0</v>
      </c>
      <c r="H83" s="32">
        <f t="shared" si="63"/>
        <v>0</v>
      </c>
      <c r="I83" s="32">
        <f t="shared" si="63"/>
        <v>0</v>
      </c>
      <c r="J83" s="479"/>
      <c r="K83" s="295">
        <f t="shared" ref="K83:M83" si="64">SUM(K84:K86)</f>
        <v>0</v>
      </c>
      <c r="L83" s="295">
        <f t="shared" si="64"/>
        <v>0</v>
      </c>
      <c r="M83" s="32">
        <f t="shared" si="64"/>
        <v>0</v>
      </c>
      <c r="N83" s="37">
        <f>E83+H83+I83+K83+L83+M83</f>
        <v>0</v>
      </c>
    </row>
    <row r="84" spans="1:14" s="296" customFormat="1" ht="23.25">
      <c r="A84" s="504"/>
      <c r="B84" s="457"/>
      <c r="C84" s="507"/>
      <c r="D84" s="159" t="s">
        <v>14</v>
      </c>
      <c r="E84" s="442"/>
      <c r="F84" s="442"/>
      <c r="G84" s="442"/>
      <c r="H84" s="442"/>
      <c r="I84" s="442"/>
      <c r="J84" s="464"/>
      <c r="K84" s="288"/>
      <c r="L84" s="288"/>
      <c r="M84" s="159"/>
      <c r="N84" s="175">
        <f t="shared" ref="N84:N86" si="65">E84+H84+I84+K84+L84+M84</f>
        <v>0</v>
      </c>
    </row>
    <row r="85" spans="1:14" s="296" customFormat="1" ht="23.25">
      <c r="A85" s="504"/>
      <c r="B85" s="457"/>
      <c r="C85" s="507"/>
      <c r="D85" s="159" t="s">
        <v>6</v>
      </c>
      <c r="E85" s="442"/>
      <c r="F85" s="442"/>
      <c r="G85" s="442"/>
      <c r="H85" s="442"/>
      <c r="I85" s="442"/>
      <c r="J85" s="464"/>
      <c r="K85" s="288"/>
      <c r="L85" s="288"/>
      <c r="M85" s="159"/>
      <c r="N85" s="175">
        <f t="shared" si="65"/>
        <v>0</v>
      </c>
    </row>
    <row r="86" spans="1:14" s="296" customFormat="1" ht="23.25">
      <c r="A86" s="505"/>
      <c r="B86" s="458"/>
      <c r="C86" s="508"/>
      <c r="D86" s="159" t="s">
        <v>7</v>
      </c>
      <c r="E86" s="442"/>
      <c r="F86" s="442"/>
      <c r="G86" s="442"/>
      <c r="H86" s="442"/>
      <c r="I86" s="442"/>
      <c r="J86" s="482"/>
      <c r="K86" s="288"/>
      <c r="L86" s="288"/>
      <c r="M86" s="159"/>
      <c r="N86" s="175">
        <f t="shared" si="65"/>
        <v>0</v>
      </c>
    </row>
    <row r="87" spans="1:14" s="296" customFormat="1" ht="40.5">
      <c r="A87" s="459" t="str">
        <f>E80</f>
        <v>V</v>
      </c>
      <c r="B87" s="31" t="s">
        <v>37</v>
      </c>
      <c r="C87" s="461"/>
      <c r="D87" s="350" t="s">
        <v>5</v>
      </c>
      <c r="E87" s="351">
        <f>E88+E89+E90</f>
        <v>0</v>
      </c>
      <c r="F87" s="351">
        <f t="shared" ref="F87:I87" si="66">F88+F89+F90</f>
        <v>0</v>
      </c>
      <c r="G87" s="351">
        <f t="shared" si="66"/>
        <v>0</v>
      </c>
      <c r="H87" s="351">
        <f t="shared" si="66"/>
        <v>0</v>
      </c>
      <c r="I87" s="351">
        <f t="shared" si="66"/>
        <v>0</v>
      </c>
      <c r="J87" s="463" t="s">
        <v>149</v>
      </c>
      <c r="K87" s="361">
        <f t="shared" ref="K87:N87" si="67">K88+K89+K90</f>
        <v>0</v>
      </c>
      <c r="L87" s="361">
        <f t="shared" si="67"/>
        <v>0</v>
      </c>
      <c r="M87" s="431">
        <f t="shared" si="67"/>
        <v>0</v>
      </c>
      <c r="N87" s="352">
        <f t="shared" si="67"/>
        <v>0</v>
      </c>
    </row>
    <row r="88" spans="1:14" s="296" customFormat="1">
      <c r="A88" s="459"/>
      <c r="B88" s="466" t="str">
        <f>F80</f>
        <v>ПРОИЗВОДИТЕЛЬНОСТЬ ТРУДА</v>
      </c>
      <c r="C88" s="461"/>
      <c r="D88" s="362" t="s">
        <v>14</v>
      </c>
      <c r="E88" s="353"/>
      <c r="F88" s="353"/>
      <c r="G88" s="353"/>
      <c r="H88" s="353"/>
      <c r="I88" s="353"/>
      <c r="J88" s="464"/>
      <c r="K88" s="326"/>
      <c r="L88" s="326"/>
      <c r="M88" s="326"/>
      <c r="N88" s="222">
        <f t="shared" ref="N88:N90" si="68">E88+H88+I88+K88+L88+M88</f>
        <v>0</v>
      </c>
    </row>
    <row r="89" spans="1:14" s="296" customFormat="1">
      <c r="A89" s="459"/>
      <c r="B89" s="467"/>
      <c r="C89" s="461"/>
      <c r="D89" s="362" t="s">
        <v>6</v>
      </c>
      <c r="E89" s="353"/>
      <c r="F89" s="353"/>
      <c r="G89" s="353"/>
      <c r="H89" s="353"/>
      <c r="I89" s="353"/>
      <c r="J89" s="464"/>
      <c r="K89" s="326"/>
      <c r="L89" s="326"/>
      <c r="M89" s="326"/>
      <c r="N89" s="222">
        <f t="shared" si="68"/>
        <v>0</v>
      </c>
    </row>
    <row r="90" spans="1:14" s="296" customFormat="1" ht="26.25" customHeight="1" thickBot="1">
      <c r="A90" s="460"/>
      <c r="B90" s="468"/>
      <c r="C90" s="462"/>
      <c r="D90" s="363" t="s">
        <v>7</v>
      </c>
      <c r="E90" s="384"/>
      <c r="F90" s="384"/>
      <c r="G90" s="384"/>
      <c r="H90" s="384"/>
      <c r="I90" s="384"/>
      <c r="J90" s="465"/>
      <c r="K90" s="326"/>
      <c r="L90" s="326"/>
      <c r="M90" s="385"/>
      <c r="N90" s="258">
        <f t="shared" si="68"/>
        <v>0</v>
      </c>
    </row>
    <row r="91" spans="1:14" s="296" customFormat="1" ht="48.75" customHeight="1" thickBot="1">
      <c r="A91" s="27"/>
      <c r="B91" s="28"/>
      <c r="C91" s="28"/>
      <c r="D91" s="28"/>
      <c r="E91" s="48" t="s">
        <v>49</v>
      </c>
      <c r="F91" s="47" t="s">
        <v>52</v>
      </c>
      <c r="G91" s="49"/>
      <c r="H91" s="28"/>
      <c r="I91" s="28"/>
      <c r="J91" s="28"/>
      <c r="K91" s="28"/>
      <c r="L91" s="28"/>
      <c r="M91" s="28"/>
      <c r="N91" s="29"/>
    </row>
    <row r="92" spans="1:14" s="296" customFormat="1" ht="21" customHeight="1" thickBot="1">
      <c r="A92" s="500" t="s">
        <v>22</v>
      </c>
      <c r="B92" s="501"/>
      <c r="C92" s="501"/>
      <c r="D92" s="501"/>
      <c r="E92" s="501"/>
      <c r="F92" s="501"/>
      <c r="G92" s="501"/>
      <c r="H92" s="501"/>
      <c r="I92" s="501"/>
      <c r="J92" s="501"/>
      <c r="K92" s="501"/>
      <c r="L92" s="501"/>
      <c r="M92" s="501"/>
      <c r="N92" s="502"/>
    </row>
    <row r="93" spans="1:14" s="296" customFormat="1" ht="19.5">
      <c r="A93" s="5"/>
      <c r="B93" s="6" t="s">
        <v>10</v>
      </c>
      <c r="C93" s="469" t="s">
        <v>11</v>
      </c>
      <c r="D93" s="470"/>
      <c r="E93" s="470"/>
      <c r="F93" s="470"/>
      <c r="G93" s="470"/>
      <c r="H93" s="470"/>
      <c r="I93" s="470"/>
      <c r="J93" s="470"/>
      <c r="K93" s="471"/>
      <c r="L93" s="471"/>
      <c r="M93" s="471"/>
      <c r="N93" s="472"/>
    </row>
    <row r="94" spans="1:14" s="296" customFormat="1" ht="22.5" customHeight="1">
      <c r="A94" s="503" t="s">
        <v>12</v>
      </c>
      <c r="B94" s="456" t="s">
        <v>24</v>
      </c>
      <c r="C94" s="506"/>
      <c r="D94" s="294" t="s">
        <v>13</v>
      </c>
      <c r="E94" s="32">
        <f t="shared" ref="E94:I94" si="69">SUM(E95:E97)</f>
        <v>0</v>
      </c>
      <c r="F94" s="32">
        <f t="shared" si="69"/>
        <v>0</v>
      </c>
      <c r="G94" s="32">
        <f t="shared" si="69"/>
        <v>0</v>
      </c>
      <c r="H94" s="32">
        <f t="shared" si="69"/>
        <v>0</v>
      </c>
      <c r="I94" s="32">
        <f t="shared" si="69"/>
        <v>0</v>
      </c>
      <c r="J94" s="479"/>
      <c r="K94" s="295">
        <f t="shared" ref="K94:M94" si="70">SUM(K95:K97)</f>
        <v>0</v>
      </c>
      <c r="L94" s="295">
        <f t="shared" si="70"/>
        <v>0</v>
      </c>
      <c r="M94" s="32">
        <f t="shared" si="70"/>
        <v>0</v>
      </c>
      <c r="N94" s="37">
        <f>E94+H94+I94+K94+L94+M94</f>
        <v>0</v>
      </c>
    </row>
    <row r="95" spans="1:14" s="296" customFormat="1" ht="23.25">
      <c r="A95" s="504"/>
      <c r="B95" s="457"/>
      <c r="C95" s="507"/>
      <c r="D95" s="159" t="s">
        <v>14</v>
      </c>
      <c r="E95" s="442"/>
      <c r="F95" s="442"/>
      <c r="G95" s="442"/>
      <c r="H95" s="442"/>
      <c r="I95" s="442"/>
      <c r="J95" s="464"/>
      <c r="K95" s="288"/>
      <c r="L95" s="288"/>
      <c r="M95" s="159"/>
      <c r="N95" s="175">
        <f t="shared" ref="N95:N97" si="71">E95+H95+I95+K95+L95+M95</f>
        <v>0</v>
      </c>
    </row>
    <row r="96" spans="1:14" s="296" customFormat="1" ht="23.25">
      <c r="A96" s="504"/>
      <c r="B96" s="457"/>
      <c r="C96" s="507"/>
      <c r="D96" s="159" t="s">
        <v>6</v>
      </c>
      <c r="E96" s="442"/>
      <c r="F96" s="442"/>
      <c r="G96" s="442"/>
      <c r="H96" s="442"/>
      <c r="I96" s="442"/>
      <c r="J96" s="464"/>
      <c r="K96" s="288"/>
      <c r="L96" s="288"/>
      <c r="M96" s="159"/>
      <c r="N96" s="175">
        <f t="shared" si="71"/>
        <v>0</v>
      </c>
    </row>
    <row r="97" spans="1:14" s="296" customFormat="1" ht="23.25">
      <c r="A97" s="505"/>
      <c r="B97" s="458"/>
      <c r="C97" s="508"/>
      <c r="D97" s="159" t="s">
        <v>7</v>
      </c>
      <c r="E97" s="442"/>
      <c r="F97" s="442"/>
      <c r="G97" s="442"/>
      <c r="H97" s="442"/>
      <c r="I97" s="442"/>
      <c r="J97" s="482"/>
      <c r="K97" s="288"/>
      <c r="L97" s="288"/>
      <c r="M97" s="159"/>
      <c r="N97" s="175">
        <f t="shared" si="71"/>
        <v>0</v>
      </c>
    </row>
    <row r="98" spans="1:14" s="296" customFormat="1" ht="40.5">
      <c r="A98" s="459" t="str">
        <f>E91</f>
        <v>VI</v>
      </c>
      <c r="B98" s="31" t="s">
        <v>37</v>
      </c>
      <c r="C98" s="461"/>
      <c r="D98" s="350" t="s">
        <v>5</v>
      </c>
      <c r="E98" s="351">
        <f>E99+E100+E101</f>
        <v>0</v>
      </c>
      <c r="F98" s="351">
        <f t="shared" ref="F98:I98" si="72">F99+F100+F101</f>
        <v>0</v>
      </c>
      <c r="G98" s="351">
        <f t="shared" si="72"/>
        <v>0</v>
      </c>
      <c r="H98" s="351">
        <f t="shared" si="72"/>
        <v>0</v>
      </c>
      <c r="I98" s="351">
        <f t="shared" si="72"/>
        <v>0</v>
      </c>
      <c r="J98" s="463" t="s">
        <v>150</v>
      </c>
      <c r="K98" s="361">
        <f t="shared" ref="K98:N98" si="73">K99+K100+K101</f>
        <v>0</v>
      </c>
      <c r="L98" s="361">
        <f t="shared" si="73"/>
        <v>0</v>
      </c>
      <c r="M98" s="431">
        <f t="shared" si="73"/>
        <v>0</v>
      </c>
      <c r="N98" s="352">
        <f t="shared" si="73"/>
        <v>0</v>
      </c>
    </row>
    <row r="99" spans="1:14" s="296" customFormat="1" ht="20.25" customHeight="1">
      <c r="A99" s="459"/>
      <c r="B99" s="466" t="str">
        <f>F91</f>
        <v>НАУКА</v>
      </c>
      <c r="C99" s="461"/>
      <c r="D99" s="362" t="s">
        <v>14</v>
      </c>
      <c r="E99" s="353"/>
      <c r="F99" s="353"/>
      <c r="G99" s="353"/>
      <c r="H99" s="353"/>
      <c r="I99" s="353"/>
      <c r="J99" s="464"/>
      <c r="K99" s="326"/>
      <c r="L99" s="326"/>
      <c r="M99" s="326"/>
      <c r="N99" s="222">
        <f t="shared" ref="N99:N101" si="74">E99+H99+I99+K99+L99+M99</f>
        <v>0</v>
      </c>
    </row>
    <row r="100" spans="1:14" s="296" customFormat="1" ht="20.25" customHeight="1">
      <c r="A100" s="459"/>
      <c r="B100" s="467"/>
      <c r="C100" s="461"/>
      <c r="D100" s="362" t="s">
        <v>6</v>
      </c>
      <c r="E100" s="353"/>
      <c r="F100" s="353"/>
      <c r="G100" s="353"/>
      <c r="H100" s="353"/>
      <c r="I100" s="353"/>
      <c r="J100" s="464"/>
      <c r="K100" s="326"/>
      <c r="L100" s="326"/>
      <c r="M100" s="326"/>
      <c r="N100" s="222">
        <f t="shared" si="74"/>
        <v>0</v>
      </c>
    </row>
    <row r="101" spans="1:14" s="296" customFormat="1" ht="21" customHeight="1" thickBot="1">
      <c r="A101" s="460"/>
      <c r="B101" s="468"/>
      <c r="C101" s="462"/>
      <c r="D101" s="363" t="s">
        <v>7</v>
      </c>
      <c r="E101" s="384"/>
      <c r="F101" s="384"/>
      <c r="G101" s="384"/>
      <c r="H101" s="384"/>
      <c r="I101" s="384"/>
      <c r="J101" s="465"/>
      <c r="K101" s="326"/>
      <c r="L101" s="326"/>
      <c r="M101" s="385"/>
      <c r="N101" s="258">
        <f t="shared" si="74"/>
        <v>0</v>
      </c>
    </row>
    <row r="102" spans="1:14" s="296" customFormat="1" ht="48.75" customHeight="1" thickBot="1">
      <c r="A102" s="27"/>
      <c r="B102" s="28"/>
      <c r="C102" s="28"/>
      <c r="D102" s="28"/>
      <c r="E102" s="48" t="s">
        <v>51</v>
      </c>
      <c r="F102" s="47" t="s">
        <v>58</v>
      </c>
      <c r="G102" s="49"/>
      <c r="H102" s="28"/>
      <c r="I102" s="28"/>
      <c r="J102" s="28"/>
      <c r="K102" s="28"/>
      <c r="L102" s="28"/>
      <c r="M102" s="28"/>
      <c r="N102" s="29"/>
    </row>
    <row r="103" spans="1:14" s="296" customFormat="1" ht="21" thickBot="1">
      <c r="A103" s="500" t="s">
        <v>22</v>
      </c>
      <c r="B103" s="501"/>
      <c r="C103" s="501"/>
      <c r="D103" s="501"/>
      <c r="E103" s="501"/>
      <c r="F103" s="501"/>
      <c r="G103" s="501"/>
      <c r="H103" s="501"/>
      <c r="I103" s="501"/>
      <c r="J103" s="501"/>
      <c r="K103" s="501"/>
      <c r="L103" s="501"/>
      <c r="M103" s="501"/>
      <c r="N103" s="502"/>
    </row>
    <row r="104" spans="1:14" s="296" customFormat="1" ht="19.5">
      <c r="A104" s="5"/>
      <c r="B104" s="6" t="s">
        <v>10</v>
      </c>
      <c r="C104" s="469" t="s">
        <v>11</v>
      </c>
      <c r="D104" s="470"/>
      <c r="E104" s="470"/>
      <c r="F104" s="470"/>
      <c r="G104" s="470"/>
      <c r="H104" s="470"/>
      <c r="I104" s="470"/>
      <c r="J104" s="470"/>
      <c r="K104" s="471"/>
      <c r="L104" s="471"/>
      <c r="M104" s="471"/>
      <c r="N104" s="472"/>
    </row>
    <row r="105" spans="1:14" s="296" customFormat="1" ht="22.5">
      <c r="A105" s="503" t="s">
        <v>12</v>
      </c>
      <c r="B105" s="456" t="s">
        <v>24</v>
      </c>
      <c r="C105" s="506"/>
      <c r="D105" s="294" t="s">
        <v>13</v>
      </c>
      <c r="E105" s="32">
        <f t="shared" ref="E105:I105" si="75">SUM(E106:E108)</f>
        <v>0</v>
      </c>
      <c r="F105" s="32">
        <f t="shared" si="75"/>
        <v>0</v>
      </c>
      <c r="G105" s="32">
        <f t="shared" si="75"/>
        <v>0</v>
      </c>
      <c r="H105" s="32">
        <f t="shared" si="75"/>
        <v>0</v>
      </c>
      <c r="I105" s="32">
        <f t="shared" si="75"/>
        <v>0</v>
      </c>
      <c r="J105" s="479"/>
      <c r="K105" s="295">
        <f t="shared" ref="K105:M105" si="76">SUM(K106:K108)</f>
        <v>0</v>
      </c>
      <c r="L105" s="295">
        <f t="shared" si="76"/>
        <v>0</v>
      </c>
      <c r="M105" s="32">
        <f t="shared" si="76"/>
        <v>0</v>
      </c>
      <c r="N105" s="37">
        <f>E105+H105+I105+K105+L105+M105</f>
        <v>0</v>
      </c>
    </row>
    <row r="106" spans="1:14" s="296" customFormat="1" ht="23.25">
      <c r="A106" s="504"/>
      <c r="B106" s="457"/>
      <c r="C106" s="507"/>
      <c r="D106" s="159" t="s">
        <v>14</v>
      </c>
      <c r="E106" s="442"/>
      <c r="F106" s="442"/>
      <c r="G106" s="442"/>
      <c r="H106" s="442"/>
      <c r="I106" s="442"/>
      <c r="J106" s="464"/>
      <c r="K106" s="288"/>
      <c r="L106" s="288"/>
      <c r="M106" s="159"/>
      <c r="N106" s="175">
        <f t="shared" ref="N106:N108" si="77">E106+H106+I106+K106+L106+M106</f>
        <v>0</v>
      </c>
    </row>
    <row r="107" spans="1:14" s="296" customFormat="1" ht="23.25">
      <c r="A107" s="504"/>
      <c r="B107" s="457"/>
      <c r="C107" s="507"/>
      <c r="D107" s="159" t="s">
        <v>6</v>
      </c>
      <c r="E107" s="442"/>
      <c r="F107" s="442"/>
      <c r="G107" s="442"/>
      <c r="H107" s="442"/>
      <c r="I107" s="442"/>
      <c r="J107" s="464"/>
      <c r="K107" s="288"/>
      <c r="L107" s="288"/>
      <c r="M107" s="159"/>
      <c r="N107" s="175">
        <f t="shared" si="77"/>
        <v>0</v>
      </c>
    </row>
    <row r="108" spans="1:14" s="296" customFormat="1" ht="23.25">
      <c r="A108" s="505"/>
      <c r="B108" s="458"/>
      <c r="C108" s="508"/>
      <c r="D108" s="159" t="s">
        <v>7</v>
      </c>
      <c r="E108" s="442"/>
      <c r="F108" s="442"/>
      <c r="G108" s="442"/>
      <c r="H108" s="442"/>
      <c r="I108" s="442"/>
      <c r="J108" s="482"/>
      <c r="K108" s="288"/>
      <c r="L108" s="288"/>
      <c r="M108" s="159"/>
      <c r="N108" s="175">
        <f t="shared" si="77"/>
        <v>0</v>
      </c>
    </row>
    <row r="109" spans="1:14" s="296" customFormat="1" ht="40.5">
      <c r="A109" s="459" t="str">
        <f>E102</f>
        <v>VII</v>
      </c>
      <c r="B109" s="31" t="s">
        <v>37</v>
      </c>
      <c r="C109" s="461"/>
      <c r="D109" s="350" t="s">
        <v>5</v>
      </c>
      <c r="E109" s="351">
        <f>E110+E111+E112</f>
        <v>0</v>
      </c>
      <c r="F109" s="351">
        <f t="shared" ref="F109:I109" si="78">F110+F111+F112</f>
        <v>0</v>
      </c>
      <c r="G109" s="351">
        <f t="shared" si="78"/>
        <v>0</v>
      </c>
      <c r="H109" s="351">
        <f t="shared" si="78"/>
        <v>0</v>
      </c>
      <c r="I109" s="351">
        <f t="shared" si="78"/>
        <v>0</v>
      </c>
      <c r="J109" s="463" t="s">
        <v>113</v>
      </c>
      <c r="K109" s="361">
        <f t="shared" ref="K109:N109" si="79">K110+K111+K112</f>
        <v>0</v>
      </c>
      <c r="L109" s="361">
        <f t="shared" si="79"/>
        <v>0</v>
      </c>
      <c r="M109" s="431">
        <f t="shared" si="79"/>
        <v>0</v>
      </c>
      <c r="N109" s="352">
        <f t="shared" si="79"/>
        <v>0</v>
      </c>
    </row>
    <row r="110" spans="1:14" s="296" customFormat="1">
      <c r="A110" s="459"/>
      <c r="B110" s="466" t="str">
        <f>F102</f>
        <v>МАЛОЕ И СРЕДНЕЕ ПРЕДПРИНИМАТЕЛЬСТВО</v>
      </c>
      <c r="C110" s="461"/>
      <c r="D110" s="362" t="s">
        <v>14</v>
      </c>
      <c r="E110" s="353"/>
      <c r="F110" s="353"/>
      <c r="G110" s="353"/>
      <c r="H110" s="353"/>
      <c r="I110" s="353"/>
      <c r="J110" s="464"/>
      <c r="K110" s="326"/>
      <c r="L110" s="326"/>
      <c r="M110" s="326"/>
      <c r="N110" s="222">
        <f t="shared" ref="N110:N112" si="80">E110+H110+I110+K110+L110+M110</f>
        <v>0</v>
      </c>
    </row>
    <row r="111" spans="1:14" s="296" customFormat="1">
      <c r="A111" s="459"/>
      <c r="B111" s="467"/>
      <c r="C111" s="461"/>
      <c r="D111" s="362" t="s">
        <v>6</v>
      </c>
      <c r="E111" s="353"/>
      <c r="F111" s="353"/>
      <c r="G111" s="353"/>
      <c r="H111" s="353"/>
      <c r="I111" s="353"/>
      <c r="J111" s="464"/>
      <c r="K111" s="326"/>
      <c r="L111" s="326"/>
      <c r="M111" s="326"/>
      <c r="N111" s="222">
        <f t="shared" si="80"/>
        <v>0</v>
      </c>
    </row>
    <row r="112" spans="1:14" s="296" customFormat="1" ht="21" thickBot="1">
      <c r="A112" s="460"/>
      <c r="B112" s="468"/>
      <c r="C112" s="462"/>
      <c r="D112" s="363" t="s">
        <v>7</v>
      </c>
      <c r="E112" s="384"/>
      <c r="F112" s="384"/>
      <c r="G112" s="384"/>
      <c r="H112" s="384"/>
      <c r="I112" s="384"/>
      <c r="J112" s="465"/>
      <c r="K112" s="326"/>
      <c r="L112" s="326"/>
      <c r="M112" s="385"/>
      <c r="N112" s="258">
        <f t="shared" si="80"/>
        <v>0</v>
      </c>
    </row>
    <row r="113" spans="1:14" s="296" customFormat="1" ht="44.25" customHeight="1" thickBot="1">
      <c r="A113" s="27"/>
      <c r="B113" s="28"/>
      <c r="C113" s="28"/>
      <c r="D113" s="28"/>
      <c r="E113" s="48" t="s">
        <v>53</v>
      </c>
      <c r="F113" s="47" t="s">
        <v>60</v>
      </c>
      <c r="G113" s="49"/>
      <c r="H113" s="28"/>
      <c r="I113" s="28"/>
      <c r="J113" s="28"/>
      <c r="K113" s="28"/>
      <c r="L113" s="28"/>
      <c r="M113" s="28"/>
      <c r="N113" s="29"/>
    </row>
    <row r="114" spans="1:14" s="296" customFormat="1" ht="21" customHeight="1" thickBot="1">
      <c r="A114" s="500" t="s">
        <v>22</v>
      </c>
      <c r="B114" s="501"/>
      <c r="C114" s="501"/>
      <c r="D114" s="501"/>
      <c r="E114" s="501"/>
      <c r="F114" s="501"/>
      <c r="G114" s="501"/>
      <c r="H114" s="501"/>
      <c r="I114" s="501"/>
      <c r="J114" s="501"/>
      <c r="K114" s="501"/>
      <c r="L114" s="501"/>
      <c r="M114" s="501"/>
      <c r="N114" s="502"/>
    </row>
    <row r="115" spans="1:14" s="296" customFormat="1" ht="19.5">
      <c r="A115" s="5"/>
      <c r="B115" s="6" t="s">
        <v>10</v>
      </c>
      <c r="C115" s="469" t="s">
        <v>11</v>
      </c>
      <c r="D115" s="470"/>
      <c r="E115" s="470"/>
      <c r="F115" s="470"/>
      <c r="G115" s="470"/>
      <c r="H115" s="470"/>
      <c r="I115" s="470"/>
      <c r="J115" s="470"/>
      <c r="K115" s="471"/>
      <c r="L115" s="471"/>
      <c r="M115" s="471"/>
      <c r="N115" s="472"/>
    </row>
    <row r="116" spans="1:14" s="296" customFormat="1" ht="22.5" customHeight="1">
      <c r="A116" s="503" t="s">
        <v>12</v>
      </c>
      <c r="B116" s="456" t="s">
        <v>24</v>
      </c>
      <c r="C116" s="506"/>
      <c r="D116" s="294" t="s">
        <v>13</v>
      </c>
      <c r="E116" s="32">
        <f t="shared" ref="E116:I116" si="81">SUM(E117:E119)</f>
        <v>0</v>
      </c>
      <c r="F116" s="32">
        <f t="shared" si="81"/>
        <v>0</v>
      </c>
      <c r="G116" s="32">
        <f t="shared" si="81"/>
        <v>0</v>
      </c>
      <c r="H116" s="32">
        <f t="shared" si="81"/>
        <v>0</v>
      </c>
      <c r="I116" s="32">
        <f t="shared" si="81"/>
        <v>0</v>
      </c>
      <c r="J116" s="479"/>
      <c r="K116" s="295">
        <f t="shared" ref="K116:M116" si="82">SUM(K117:K119)</f>
        <v>0</v>
      </c>
      <c r="L116" s="295">
        <f t="shared" si="82"/>
        <v>0</v>
      </c>
      <c r="M116" s="32">
        <f t="shared" si="82"/>
        <v>0</v>
      </c>
      <c r="N116" s="37">
        <f>E116+H116+I116+K116+L116+M116</f>
        <v>0</v>
      </c>
    </row>
    <row r="117" spans="1:14" s="296" customFormat="1" ht="23.25">
      <c r="A117" s="504"/>
      <c r="B117" s="457"/>
      <c r="C117" s="507"/>
      <c r="D117" s="159" t="s">
        <v>14</v>
      </c>
      <c r="E117" s="442"/>
      <c r="F117" s="442"/>
      <c r="G117" s="442"/>
      <c r="H117" s="442"/>
      <c r="I117" s="442"/>
      <c r="J117" s="464"/>
      <c r="K117" s="288"/>
      <c r="L117" s="288"/>
      <c r="M117" s="159"/>
      <c r="N117" s="175">
        <f t="shared" ref="N117:N119" si="83">E117+H117+I117+K117+L117+M117</f>
        <v>0</v>
      </c>
    </row>
    <row r="118" spans="1:14" s="296" customFormat="1" ht="23.25">
      <c r="A118" s="504"/>
      <c r="B118" s="457"/>
      <c r="C118" s="507"/>
      <c r="D118" s="159" t="s">
        <v>6</v>
      </c>
      <c r="E118" s="442"/>
      <c r="F118" s="442"/>
      <c r="G118" s="442"/>
      <c r="H118" s="442"/>
      <c r="I118" s="442"/>
      <c r="J118" s="464"/>
      <c r="K118" s="288"/>
      <c r="L118" s="288"/>
      <c r="M118" s="159"/>
      <c r="N118" s="175">
        <f t="shared" si="83"/>
        <v>0</v>
      </c>
    </row>
    <row r="119" spans="1:14" s="296" customFormat="1" ht="23.25">
      <c r="A119" s="505"/>
      <c r="B119" s="458"/>
      <c r="C119" s="508"/>
      <c r="D119" s="159" t="s">
        <v>7</v>
      </c>
      <c r="E119" s="442"/>
      <c r="F119" s="442"/>
      <c r="G119" s="442"/>
      <c r="H119" s="442"/>
      <c r="I119" s="442"/>
      <c r="J119" s="482"/>
      <c r="K119" s="288"/>
      <c r="L119" s="288"/>
      <c r="M119" s="159"/>
      <c r="N119" s="175">
        <f t="shared" si="83"/>
        <v>0</v>
      </c>
    </row>
    <row r="120" spans="1:14" s="296" customFormat="1" ht="40.5">
      <c r="A120" s="459" t="str">
        <f>E113</f>
        <v>VIII</v>
      </c>
      <c r="B120" s="31" t="s">
        <v>37</v>
      </c>
      <c r="C120" s="461"/>
      <c r="D120" s="350" t="s">
        <v>5</v>
      </c>
      <c r="E120" s="351">
        <f>E121+E122+E123</f>
        <v>0</v>
      </c>
      <c r="F120" s="351">
        <f t="shared" ref="F120:I120" si="84">F121+F122+F123</f>
        <v>0</v>
      </c>
      <c r="G120" s="351">
        <f t="shared" si="84"/>
        <v>0</v>
      </c>
      <c r="H120" s="351">
        <f t="shared" si="84"/>
        <v>0</v>
      </c>
      <c r="I120" s="351">
        <f t="shared" si="84"/>
        <v>0</v>
      </c>
      <c r="J120" s="463" t="s">
        <v>151</v>
      </c>
      <c r="K120" s="361">
        <f t="shared" ref="K120:N120" si="85">K121+K122+K123</f>
        <v>0</v>
      </c>
      <c r="L120" s="361">
        <f t="shared" si="85"/>
        <v>0</v>
      </c>
      <c r="M120" s="431">
        <f t="shared" si="85"/>
        <v>0</v>
      </c>
      <c r="N120" s="352">
        <f t="shared" si="85"/>
        <v>0</v>
      </c>
    </row>
    <row r="121" spans="1:14" s="296" customFormat="1" ht="20.25" customHeight="1">
      <c r="A121" s="459"/>
      <c r="B121" s="466" t="str">
        <f>F113</f>
        <v>МЕЖДУНАРОДНАЯ КООПЕРАЦИЯ И ЭКСПОРТ</v>
      </c>
      <c r="C121" s="461"/>
      <c r="D121" s="362" t="s">
        <v>14</v>
      </c>
      <c r="E121" s="353"/>
      <c r="F121" s="353"/>
      <c r="G121" s="353"/>
      <c r="H121" s="353"/>
      <c r="I121" s="353"/>
      <c r="J121" s="464"/>
      <c r="K121" s="326"/>
      <c r="L121" s="326"/>
      <c r="M121" s="326"/>
      <c r="N121" s="222">
        <f t="shared" ref="N121:N123" si="86">E121+H121+I121+K121+L121+M121</f>
        <v>0</v>
      </c>
    </row>
    <row r="122" spans="1:14" s="296" customFormat="1" ht="20.25" customHeight="1">
      <c r="A122" s="459"/>
      <c r="B122" s="467"/>
      <c r="C122" s="461"/>
      <c r="D122" s="362" t="s">
        <v>6</v>
      </c>
      <c r="E122" s="353"/>
      <c r="F122" s="353"/>
      <c r="G122" s="353"/>
      <c r="H122" s="353"/>
      <c r="I122" s="353"/>
      <c r="J122" s="464"/>
      <c r="K122" s="326"/>
      <c r="L122" s="326"/>
      <c r="M122" s="326"/>
      <c r="N122" s="222">
        <f t="shared" si="86"/>
        <v>0</v>
      </c>
    </row>
    <row r="123" spans="1:14" s="296" customFormat="1" ht="50.25" customHeight="1" thickBot="1">
      <c r="A123" s="460"/>
      <c r="B123" s="468"/>
      <c r="C123" s="462"/>
      <c r="D123" s="363" t="s">
        <v>7</v>
      </c>
      <c r="E123" s="384"/>
      <c r="F123" s="384"/>
      <c r="G123" s="384"/>
      <c r="H123" s="384"/>
      <c r="I123" s="384"/>
      <c r="J123" s="465"/>
      <c r="K123" s="385"/>
      <c r="L123" s="385"/>
      <c r="M123" s="385"/>
      <c r="N123" s="258">
        <f t="shared" si="86"/>
        <v>0</v>
      </c>
    </row>
    <row r="124" spans="1:14" s="320" customFormat="1" ht="35.25" customHeight="1">
      <c r="A124" s="328"/>
      <c r="B124" s="340"/>
      <c r="C124" s="328"/>
      <c r="D124" s="341"/>
      <c r="E124" s="342"/>
      <c r="F124" s="342"/>
      <c r="G124" s="342"/>
      <c r="H124" s="342"/>
      <c r="I124" s="342"/>
      <c r="J124" s="343"/>
      <c r="K124" s="344"/>
      <c r="L124" s="344"/>
      <c r="M124" s="344"/>
      <c r="N124" s="344"/>
    </row>
    <row r="125" spans="1:14" s="320" customFormat="1" ht="18" customHeight="1" thickBot="1"/>
    <row r="126" spans="1:14" ht="49.5" customHeight="1" thickBot="1">
      <c r="A126" s="516" t="s">
        <v>78</v>
      </c>
      <c r="B126" s="517"/>
      <c r="C126" s="517"/>
      <c r="D126" s="517"/>
      <c r="E126" s="517"/>
      <c r="F126" s="517"/>
      <c r="G126" s="517"/>
      <c r="H126" s="517"/>
      <c r="I126" s="517"/>
      <c r="J126" s="517"/>
      <c r="K126" s="517"/>
      <c r="L126" s="517"/>
      <c r="M126" s="517"/>
      <c r="N126" s="518"/>
    </row>
    <row r="127" spans="1:14" s="293" customFormat="1" ht="7.5" customHeight="1" thickBot="1">
      <c r="A127" s="327"/>
      <c r="B127" s="328"/>
      <c r="C127" s="328"/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9"/>
    </row>
    <row r="128" spans="1:14" s="330" customFormat="1" ht="22.5" customHeight="1">
      <c r="A128" s="566"/>
      <c r="B128" s="453" t="s">
        <v>35</v>
      </c>
      <c r="C128" s="608"/>
      <c r="D128" s="444" t="s">
        <v>5</v>
      </c>
      <c r="E128" s="417">
        <f t="shared" ref="E128" si="87">SUM(E129:E131)</f>
        <v>234.16858999999999</v>
      </c>
      <c r="F128" s="417">
        <f t="shared" ref="F128:I128" si="88">SUM(F129:F131)</f>
        <v>221.04340000000002</v>
      </c>
      <c r="G128" s="417">
        <f t="shared" si="88"/>
        <v>16.370837999999999</v>
      </c>
      <c r="H128" s="417">
        <f t="shared" si="88"/>
        <v>113.81314999999999</v>
      </c>
      <c r="I128" s="417">
        <f t="shared" si="88"/>
        <v>92.83</v>
      </c>
      <c r="J128" s="450"/>
      <c r="K128" s="417">
        <f t="shared" ref="K128:M128" si="89">SUM(K129:K131)</f>
        <v>172.76050000000001</v>
      </c>
      <c r="L128" s="417">
        <f t="shared" si="89"/>
        <v>335.17643600000002</v>
      </c>
      <c r="M128" s="417">
        <f t="shared" si="89"/>
        <v>109.265658</v>
      </c>
      <c r="N128" s="419">
        <f t="shared" ref="N128" si="90">SUM(N129:N131)</f>
        <v>1058.014334</v>
      </c>
    </row>
    <row r="129" spans="1:19" s="330" customFormat="1" ht="22.5" customHeight="1">
      <c r="A129" s="567"/>
      <c r="B129" s="454"/>
      <c r="C129" s="609"/>
      <c r="D129" s="322" t="s">
        <v>14</v>
      </c>
      <c r="E129" s="418">
        <f t="shared" ref="E129:F129" si="91">E134+E142+E164+E170+E175+E179+E184+E227+E241+E291+E138</f>
        <v>58.884999999999998</v>
      </c>
      <c r="F129" s="418">
        <f t="shared" si="91"/>
        <v>55.78</v>
      </c>
      <c r="G129" s="418">
        <f t="shared" ref="G129:I129" si="92">G134+G142+G164+G170+G175+G179+G184+G227+G241+G291+G138</f>
        <v>0</v>
      </c>
      <c r="H129" s="418">
        <f t="shared" si="92"/>
        <v>0</v>
      </c>
      <c r="I129" s="418">
        <f t="shared" si="92"/>
        <v>0</v>
      </c>
      <c r="J129" s="451"/>
      <c r="K129" s="418">
        <f t="shared" ref="K129:M129" si="93">K134+K142+K164+K170+K175+K179+K184+K227+K241+K291+K138</f>
        <v>0</v>
      </c>
      <c r="L129" s="418">
        <f t="shared" si="93"/>
        <v>18.585999999999999</v>
      </c>
      <c r="M129" s="418">
        <f t="shared" si="93"/>
        <v>0</v>
      </c>
      <c r="N129" s="420">
        <f t="shared" ref="N129:N131" si="94">E129+H129+I129+K129+L129+M129</f>
        <v>77.471000000000004</v>
      </c>
    </row>
    <row r="130" spans="1:19" s="330" customFormat="1" ht="22.5" customHeight="1">
      <c r="A130" s="567"/>
      <c r="B130" s="454"/>
      <c r="C130" s="609"/>
      <c r="D130" s="322" t="s">
        <v>6</v>
      </c>
      <c r="E130" s="418">
        <f>E135+E143+E165+E171+E176+E180+E185+E228+E242+E292+E139</f>
        <v>170.08147</v>
      </c>
      <c r="F130" s="418">
        <f>F135+F143+F165+F171+F176+F180+F185+F228+F242+F292+F139</f>
        <v>162.14780000000002</v>
      </c>
      <c r="G130" s="418">
        <f>G135+G143+G165+G171+G176+G180+G185+G228+G242+G292+G139</f>
        <v>16.17848</v>
      </c>
      <c r="H130" s="418">
        <f>H135+H143+H165+H171+H176+H180+H185+H228+H242+H292+H139</f>
        <v>110.181</v>
      </c>
      <c r="I130" s="418">
        <f>I135+I143+I165+I171+I176+I180+I185+I228+I242+I292+I139</f>
        <v>89.12</v>
      </c>
      <c r="J130" s="451"/>
      <c r="K130" s="418">
        <f>K135+K143+K165+K171+K176+K180+K185+K228+K242+K292+K139</f>
        <v>112.244</v>
      </c>
      <c r="L130" s="418">
        <f>L135+L143+L165+L171+L176+L180+L185+L228+L242+L292+L139</f>
        <v>192.752972</v>
      </c>
      <c r="M130" s="418">
        <f>M135+M143+M165+M171+M176+M180+M185+M228+M242+M292+M139</f>
        <v>106.07398999999999</v>
      </c>
      <c r="N130" s="420">
        <f t="shared" si="94"/>
        <v>780.45343200000002</v>
      </c>
    </row>
    <row r="131" spans="1:19" s="330" customFormat="1" ht="22.5" customHeight="1" thickBot="1">
      <c r="A131" s="568"/>
      <c r="B131" s="455"/>
      <c r="C131" s="610"/>
      <c r="D131" s="323" t="s">
        <v>7</v>
      </c>
      <c r="E131" s="418">
        <f t="shared" ref="E131:F131" si="95">E136+E144+E166+E172+E177+E181+E186+E229+E243+E293+E140</f>
        <v>5.202119999999999</v>
      </c>
      <c r="F131" s="418">
        <f t="shared" si="95"/>
        <v>3.1156000000000001</v>
      </c>
      <c r="G131" s="418">
        <f t="shared" ref="G131:I131" si="96">G136+G144+G166+G172+G177+G181+G186+G229+G243+G293+G140</f>
        <v>0.192358</v>
      </c>
      <c r="H131" s="418">
        <f t="shared" si="96"/>
        <v>3.6321499999999998</v>
      </c>
      <c r="I131" s="418">
        <f t="shared" si="96"/>
        <v>3.71</v>
      </c>
      <c r="J131" s="452"/>
      <c r="K131" s="418">
        <f t="shared" ref="K131:M131" si="97">K136+K144+K166+K172+K177+K181+K186+K229+K243+K293+K140</f>
        <v>60.516500000000001</v>
      </c>
      <c r="L131" s="418">
        <f t="shared" si="97"/>
        <v>123.837464</v>
      </c>
      <c r="M131" s="418">
        <f t="shared" si="97"/>
        <v>3.1916679999999999</v>
      </c>
      <c r="N131" s="421">
        <f t="shared" si="94"/>
        <v>200.089902</v>
      </c>
    </row>
    <row r="132" spans="1:19" ht="29.25" thickBot="1">
      <c r="A132" s="331">
        <v>1</v>
      </c>
      <c r="B132" s="513" t="s">
        <v>25</v>
      </c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5"/>
      <c r="S132" s="332"/>
    </row>
    <row r="133" spans="1:19" ht="22.5" customHeight="1">
      <c r="A133" s="476" t="s">
        <v>26</v>
      </c>
      <c r="B133" s="511" t="s">
        <v>114</v>
      </c>
      <c r="C133" s="473"/>
      <c r="D133" s="294" t="s">
        <v>13</v>
      </c>
      <c r="E133" s="32">
        <f t="shared" ref="E133:I133" si="98">SUM(E134:E136)</f>
        <v>0</v>
      </c>
      <c r="F133" s="32">
        <f t="shared" si="98"/>
        <v>0</v>
      </c>
      <c r="G133" s="32">
        <f t="shared" si="98"/>
        <v>0</v>
      </c>
      <c r="H133" s="32">
        <f t="shared" si="98"/>
        <v>0</v>
      </c>
      <c r="I133" s="32">
        <f t="shared" si="98"/>
        <v>0</v>
      </c>
      <c r="J133" s="512" t="s">
        <v>116</v>
      </c>
      <c r="K133" s="295">
        <f t="shared" ref="K133:M133" si="99">SUM(K134:K136)</f>
        <v>0</v>
      </c>
      <c r="L133" s="295">
        <f t="shared" si="99"/>
        <v>6.9697069999999997</v>
      </c>
      <c r="M133" s="295">
        <f t="shared" si="99"/>
        <v>0</v>
      </c>
      <c r="N133" s="37">
        <f>E133+H133+I133+K133+L133+M133</f>
        <v>6.9697069999999997</v>
      </c>
    </row>
    <row r="134" spans="1:19" ht="23.25">
      <c r="A134" s="477"/>
      <c r="B134" s="457"/>
      <c r="C134" s="474"/>
      <c r="D134" s="159" t="s">
        <v>14</v>
      </c>
      <c r="E134" s="442"/>
      <c r="F134" s="442"/>
      <c r="G134" s="442"/>
      <c r="H134" s="442"/>
      <c r="I134" s="442"/>
      <c r="J134" s="480"/>
      <c r="K134" s="288"/>
      <c r="L134" s="286">
        <v>0</v>
      </c>
      <c r="M134" s="288"/>
      <c r="N134" s="175">
        <f t="shared" ref="N134:N136" si="100">E134+H134+I134+K134+L134+M134</f>
        <v>0</v>
      </c>
    </row>
    <row r="135" spans="1:19" ht="23.25">
      <c r="A135" s="477"/>
      <c r="B135" s="457"/>
      <c r="C135" s="474"/>
      <c r="D135" s="159" t="s">
        <v>6</v>
      </c>
      <c r="E135" s="442"/>
      <c r="F135" s="442"/>
      <c r="G135" s="442"/>
      <c r="H135" s="442"/>
      <c r="I135" s="442"/>
      <c r="J135" s="480"/>
      <c r="K135" s="288"/>
      <c r="L135" s="286">
        <v>6.7605219999999999</v>
      </c>
      <c r="M135" s="288"/>
      <c r="N135" s="175">
        <f t="shared" si="100"/>
        <v>6.7605219999999999</v>
      </c>
    </row>
    <row r="136" spans="1:19" ht="23.25">
      <c r="A136" s="478"/>
      <c r="B136" s="458"/>
      <c r="C136" s="475"/>
      <c r="D136" s="159" t="s">
        <v>7</v>
      </c>
      <c r="E136" s="442"/>
      <c r="F136" s="442"/>
      <c r="G136" s="442"/>
      <c r="H136" s="442"/>
      <c r="I136" s="442"/>
      <c r="J136" s="481"/>
      <c r="K136" s="288"/>
      <c r="L136" s="397">
        <v>0.20918500000000001</v>
      </c>
      <c r="M136" s="288"/>
      <c r="N136" s="175">
        <f t="shared" si="100"/>
        <v>0.20918500000000001</v>
      </c>
    </row>
    <row r="137" spans="1:19" ht="22.5" customHeight="1">
      <c r="A137" s="483" t="s">
        <v>28</v>
      </c>
      <c r="B137" s="456" t="s">
        <v>115</v>
      </c>
      <c r="C137" s="484"/>
      <c r="D137" s="294" t="s">
        <v>13</v>
      </c>
      <c r="E137" s="32">
        <f t="shared" ref="E137:I137" si="101">SUM(E138:E140)</f>
        <v>0</v>
      </c>
      <c r="F137" s="32">
        <f t="shared" si="101"/>
        <v>0</v>
      </c>
      <c r="G137" s="32">
        <f t="shared" si="101"/>
        <v>0</v>
      </c>
      <c r="H137" s="32">
        <f t="shared" si="101"/>
        <v>0</v>
      </c>
      <c r="I137" s="32">
        <f t="shared" si="101"/>
        <v>0</v>
      </c>
      <c r="J137" s="479" t="s">
        <v>116</v>
      </c>
      <c r="K137" s="295">
        <f t="shared" ref="K137:M137" si="102">SUM(K138:K140)</f>
        <v>0</v>
      </c>
      <c r="L137" s="295">
        <f t="shared" si="102"/>
        <v>1.3299000000000001</v>
      </c>
      <c r="M137" s="295">
        <f t="shared" si="102"/>
        <v>0</v>
      </c>
      <c r="N137" s="37">
        <f>E137+H137+I137+K137+L137+M137</f>
        <v>1.3299000000000001</v>
      </c>
    </row>
    <row r="138" spans="1:19" ht="23.25">
      <c r="A138" s="477"/>
      <c r="B138" s="457"/>
      <c r="C138" s="474"/>
      <c r="D138" s="159" t="s">
        <v>14</v>
      </c>
      <c r="E138" s="442"/>
      <c r="F138" s="442"/>
      <c r="G138" s="442"/>
      <c r="H138" s="442"/>
      <c r="I138" s="442"/>
      <c r="J138" s="480"/>
      <c r="K138" s="288"/>
      <c r="L138" s="286">
        <v>0</v>
      </c>
      <c r="M138" s="288"/>
      <c r="N138" s="175">
        <f t="shared" ref="N138:N140" si="103">E138+H138+I138+K138+L138+M138</f>
        <v>0</v>
      </c>
    </row>
    <row r="139" spans="1:19" ht="23.25">
      <c r="A139" s="477"/>
      <c r="B139" s="457"/>
      <c r="C139" s="474"/>
      <c r="D139" s="159" t="s">
        <v>6</v>
      </c>
      <c r="E139" s="442"/>
      <c r="F139" s="442"/>
      <c r="G139" s="442"/>
      <c r="H139" s="442"/>
      <c r="I139" s="442"/>
      <c r="J139" s="480"/>
      <c r="K139" s="288"/>
      <c r="L139" s="286">
        <v>1.29</v>
      </c>
      <c r="M139" s="288"/>
      <c r="N139" s="175">
        <f t="shared" si="103"/>
        <v>1.29</v>
      </c>
    </row>
    <row r="140" spans="1:19" ht="24" thickBot="1">
      <c r="A140" s="478"/>
      <c r="B140" s="458"/>
      <c r="C140" s="475"/>
      <c r="D140" s="159" t="s">
        <v>7</v>
      </c>
      <c r="E140" s="442"/>
      <c r="F140" s="442"/>
      <c r="G140" s="442"/>
      <c r="H140" s="442"/>
      <c r="I140" s="442"/>
      <c r="J140" s="481"/>
      <c r="K140" s="288"/>
      <c r="L140" s="397">
        <v>3.9899999999999998E-2</v>
      </c>
      <c r="M140" s="288"/>
      <c r="N140" s="175">
        <f t="shared" si="103"/>
        <v>3.9899999999999998E-2</v>
      </c>
    </row>
    <row r="141" spans="1:19" ht="22.5" customHeight="1">
      <c r="A141" s="483" t="s">
        <v>28</v>
      </c>
      <c r="B141" s="511" t="s">
        <v>144</v>
      </c>
      <c r="C141" s="436"/>
      <c r="D141" s="294" t="s">
        <v>13</v>
      </c>
      <c r="E141" s="32">
        <f t="shared" ref="E141:I141" si="104">SUM(E142:E144)</f>
        <v>71.426900000000003</v>
      </c>
      <c r="F141" s="32">
        <f t="shared" si="104"/>
        <v>66.888999999999996</v>
      </c>
      <c r="G141" s="32">
        <f t="shared" si="104"/>
        <v>0</v>
      </c>
      <c r="H141" s="32">
        <f t="shared" si="104"/>
        <v>0</v>
      </c>
      <c r="I141" s="32">
        <f t="shared" si="104"/>
        <v>0</v>
      </c>
      <c r="J141" s="479" t="s">
        <v>158</v>
      </c>
      <c r="K141" s="295">
        <f t="shared" ref="K141:M141" si="105">SUM(K142:K144)</f>
        <v>0</v>
      </c>
      <c r="L141" s="295">
        <f t="shared" si="105"/>
        <v>0</v>
      </c>
      <c r="M141" s="295">
        <f t="shared" si="105"/>
        <v>0</v>
      </c>
      <c r="N141" s="37">
        <f>E141+H141+I141+K141+L141+M141</f>
        <v>71.426900000000003</v>
      </c>
    </row>
    <row r="142" spans="1:19" ht="23.25">
      <c r="A142" s="477"/>
      <c r="B142" s="457"/>
      <c r="C142" s="436"/>
      <c r="D142" s="159" t="s">
        <v>14</v>
      </c>
      <c r="E142" s="442">
        <v>58.884999999999998</v>
      </c>
      <c r="F142" s="442">
        <v>55.78</v>
      </c>
      <c r="G142" s="442"/>
      <c r="H142" s="442"/>
      <c r="I142" s="442"/>
      <c r="J142" s="464"/>
      <c r="K142" s="288"/>
      <c r="L142" s="397"/>
      <c r="M142" s="288"/>
      <c r="N142" s="175">
        <f t="shared" ref="N142:N144" si="106">E142+H142+I142+K142+L142+M142</f>
        <v>58.884999999999998</v>
      </c>
    </row>
    <row r="143" spans="1:19" ht="23.25">
      <c r="A143" s="477"/>
      <c r="B143" s="457"/>
      <c r="C143" s="436"/>
      <c r="D143" s="159" t="s">
        <v>6</v>
      </c>
      <c r="E143" s="442">
        <v>11.215999999999999</v>
      </c>
      <c r="F143" s="442">
        <v>10.63</v>
      </c>
      <c r="G143" s="442"/>
      <c r="H143" s="442"/>
      <c r="I143" s="442"/>
      <c r="J143" s="464"/>
      <c r="K143" s="288"/>
      <c r="L143" s="397"/>
      <c r="M143" s="288"/>
      <c r="N143" s="175">
        <f t="shared" si="106"/>
        <v>11.215999999999999</v>
      </c>
    </row>
    <row r="144" spans="1:19" ht="157.5" customHeight="1">
      <c r="A144" s="478"/>
      <c r="B144" s="458"/>
      <c r="C144" s="436"/>
      <c r="D144" s="159" t="s">
        <v>7</v>
      </c>
      <c r="E144" s="442">
        <v>1.3259000000000001</v>
      </c>
      <c r="F144" s="442">
        <v>0.47899999999999998</v>
      </c>
      <c r="G144" s="442"/>
      <c r="H144" s="442"/>
      <c r="I144" s="442"/>
      <c r="J144" s="482"/>
      <c r="K144" s="288"/>
      <c r="L144" s="397"/>
      <c r="M144" s="288"/>
      <c r="N144" s="175">
        <f t="shared" si="106"/>
        <v>1.3259000000000001</v>
      </c>
    </row>
    <row r="145" spans="1:14">
      <c r="A145" s="439" t="s">
        <v>18</v>
      </c>
      <c r="B145" s="435"/>
      <c r="C145" s="437"/>
      <c r="D145" s="290"/>
      <c r="E145" s="333"/>
      <c r="F145" s="333"/>
      <c r="G145" s="333"/>
      <c r="H145" s="333"/>
      <c r="I145" s="333"/>
      <c r="J145" s="333"/>
      <c r="K145" s="333"/>
      <c r="L145" s="333"/>
      <c r="M145" s="333"/>
      <c r="N145" s="334"/>
    </row>
    <row r="146" spans="1:14">
      <c r="A146" s="335">
        <v>2</v>
      </c>
      <c r="B146" s="497" t="s">
        <v>34</v>
      </c>
      <c r="C146" s="498"/>
      <c r="D146" s="498"/>
      <c r="E146" s="498"/>
      <c r="F146" s="498"/>
      <c r="G146" s="498"/>
      <c r="H146" s="498"/>
      <c r="I146" s="498"/>
      <c r="J146" s="498"/>
      <c r="K146" s="498"/>
      <c r="L146" s="498"/>
      <c r="M146" s="498"/>
      <c r="N146" s="499"/>
    </row>
    <row r="147" spans="1:14" ht="22.5" customHeight="1">
      <c r="A147" s="483" t="s">
        <v>27</v>
      </c>
      <c r="B147" s="456" t="s">
        <v>141</v>
      </c>
      <c r="C147" s="484"/>
      <c r="D147" s="294" t="s">
        <v>13</v>
      </c>
      <c r="E147" s="32">
        <f t="shared" ref="E147:I147" si="107">SUM(E148:E150)</f>
        <v>0</v>
      </c>
      <c r="F147" s="32">
        <f>SUM(F148:F150)</f>
        <v>0</v>
      </c>
      <c r="G147" s="32">
        <f t="shared" si="107"/>
        <v>0</v>
      </c>
      <c r="H147" s="32">
        <f t="shared" si="107"/>
        <v>0</v>
      </c>
      <c r="I147" s="32">
        <f t="shared" si="107"/>
        <v>0</v>
      </c>
      <c r="J147" s="479"/>
      <c r="K147" s="295">
        <f>SUM(K148:K150)</f>
        <v>25.887</v>
      </c>
      <c r="L147" s="295">
        <f t="shared" ref="L147:M147" si="108">SUM(L148:L150)</f>
        <v>25.09</v>
      </c>
      <c r="M147" s="295">
        <f t="shared" si="108"/>
        <v>0</v>
      </c>
      <c r="N147" s="37">
        <f>E147+H147+I147+K147+L147+M147</f>
        <v>50.977000000000004</v>
      </c>
    </row>
    <row r="148" spans="1:14" ht="23.25">
      <c r="A148" s="477"/>
      <c r="B148" s="457"/>
      <c r="C148" s="474"/>
      <c r="D148" s="159" t="s">
        <v>14</v>
      </c>
      <c r="E148" s="348">
        <v>0</v>
      </c>
      <c r="F148" s="442"/>
      <c r="G148" s="442"/>
      <c r="H148" s="442"/>
      <c r="I148" s="442"/>
      <c r="J148" s="464"/>
      <c r="K148" s="288">
        <v>0</v>
      </c>
      <c r="L148" s="288">
        <v>0</v>
      </c>
      <c r="M148" s="288"/>
      <c r="N148" s="175">
        <f t="shared" ref="N148:N150" si="109">E148+H148+I148+K148+L148+M148</f>
        <v>0</v>
      </c>
    </row>
    <row r="149" spans="1:14" ht="23.25">
      <c r="A149" s="477"/>
      <c r="B149" s="457"/>
      <c r="C149" s="474"/>
      <c r="D149" s="159" t="s">
        <v>6</v>
      </c>
      <c r="E149" s="348">
        <v>0</v>
      </c>
      <c r="F149" s="442"/>
      <c r="G149" s="442"/>
      <c r="H149" s="442"/>
      <c r="I149" s="442"/>
      <c r="J149" s="464"/>
      <c r="K149" s="288">
        <v>25.103999999999999</v>
      </c>
      <c r="L149" s="288">
        <v>24.34</v>
      </c>
      <c r="M149" s="288"/>
      <c r="N149" s="175">
        <f t="shared" si="109"/>
        <v>49.444000000000003</v>
      </c>
    </row>
    <row r="150" spans="1:14" ht="23.25">
      <c r="A150" s="478"/>
      <c r="B150" s="458"/>
      <c r="C150" s="475"/>
      <c r="D150" s="159" t="s">
        <v>7</v>
      </c>
      <c r="E150" s="376">
        <v>0</v>
      </c>
      <c r="F150" s="442"/>
      <c r="G150" s="442"/>
      <c r="H150" s="442"/>
      <c r="I150" s="442"/>
      <c r="J150" s="482"/>
      <c r="K150" s="288">
        <v>0.78300000000000003</v>
      </c>
      <c r="L150" s="288">
        <v>0.75</v>
      </c>
      <c r="M150" s="288"/>
      <c r="N150" s="175">
        <f t="shared" si="109"/>
        <v>1.5329999999999999</v>
      </c>
    </row>
    <row r="151" spans="1:14" ht="22.5" customHeight="1">
      <c r="A151" s="438"/>
      <c r="B151" s="456" t="s">
        <v>117</v>
      </c>
      <c r="C151" s="398"/>
      <c r="D151" s="294" t="s">
        <v>13</v>
      </c>
      <c r="E151" s="32">
        <f t="shared" ref="E151:I151" si="110">SUM(E152:E154)</f>
        <v>0</v>
      </c>
      <c r="F151" s="32">
        <f>SUM(F152:F154)</f>
        <v>0</v>
      </c>
      <c r="G151" s="32">
        <f t="shared" si="110"/>
        <v>0</v>
      </c>
      <c r="H151" s="32">
        <f t="shared" si="110"/>
        <v>0</v>
      </c>
      <c r="I151" s="32">
        <f t="shared" si="110"/>
        <v>0</v>
      </c>
      <c r="J151" s="479"/>
      <c r="K151" s="295">
        <f t="shared" ref="K151:M151" si="111">SUM(K152:K154)</f>
        <v>0</v>
      </c>
      <c r="L151" s="295">
        <f t="shared" si="111"/>
        <v>0.875</v>
      </c>
      <c r="M151" s="295">
        <f t="shared" si="111"/>
        <v>0</v>
      </c>
      <c r="N151" s="37">
        <f>E151+H151+I151+K151+L151+M151</f>
        <v>0.875</v>
      </c>
    </row>
    <row r="152" spans="1:14" ht="23.25">
      <c r="A152" s="438"/>
      <c r="B152" s="457"/>
      <c r="C152" s="398"/>
      <c r="D152" s="159" t="s">
        <v>14</v>
      </c>
      <c r="E152" s="442"/>
      <c r="F152" s="446"/>
      <c r="G152" s="442"/>
      <c r="H152" s="442"/>
      <c r="I152" s="442"/>
      <c r="J152" s="464"/>
      <c r="K152" s="288"/>
      <c r="L152" s="286">
        <v>0</v>
      </c>
      <c r="M152" s="288"/>
      <c r="N152" s="175">
        <f t="shared" ref="N152:N154" si="112">E152+H152+I152+K152+L152+M152</f>
        <v>0</v>
      </c>
    </row>
    <row r="153" spans="1:14" ht="23.25">
      <c r="A153" s="438"/>
      <c r="B153" s="457"/>
      <c r="C153" s="398"/>
      <c r="D153" s="159" t="s">
        <v>6</v>
      </c>
      <c r="E153" s="442"/>
      <c r="F153" s="446"/>
      <c r="G153" s="442"/>
      <c r="H153" s="442"/>
      <c r="I153" s="442"/>
      <c r="J153" s="464"/>
      <c r="K153" s="288"/>
      <c r="L153" s="286">
        <v>0.84875</v>
      </c>
      <c r="M153" s="288"/>
      <c r="N153" s="175">
        <f t="shared" si="112"/>
        <v>0.84875</v>
      </c>
    </row>
    <row r="154" spans="1:14" ht="23.25">
      <c r="A154" s="438"/>
      <c r="B154" s="458"/>
      <c r="C154" s="398"/>
      <c r="D154" s="159" t="s">
        <v>7</v>
      </c>
      <c r="E154" s="442"/>
      <c r="F154" s="446"/>
      <c r="G154" s="442"/>
      <c r="H154" s="442"/>
      <c r="I154" s="442"/>
      <c r="J154" s="482"/>
      <c r="K154" s="288"/>
      <c r="L154" s="395">
        <v>2.6249999999999999E-2</v>
      </c>
      <c r="M154" s="288"/>
      <c r="N154" s="175">
        <f t="shared" si="112"/>
        <v>2.6249999999999999E-2</v>
      </c>
    </row>
    <row r="155" spans="1:14" ht="22.5" customHeight="1">
      <c r="A155" s="438"/>
      <c r="B155" s="529" t="s">
        <v>127</v>
      </c>
      <c r="C155" s="398"/>
      <c r="D155" s="294" t="s">
        <v>13</v>
      </c>
      <c r="E155" s="32">
        <f t="shared" ref="E155:I155" si="113">SUM(E156:E158)</f>
        <v>13.2277</v>
      </c>
      <c r="F155" s="32">
        <f>SUM(F156:F158)</f>
        <v>12.98</v>
      </c>
      <c r="G155" s="32">
        <f t="shared" si="113"/>
        <v>1.251938</v>
      </c>
      <c r="H155" s="32">
        <f t="shared" si="113"/>
        <v>0</v>
      </c>
      <c r="I155" s="32">
        <f t="shared" si="113"/>
        <v>0</v>
      </c>
      <c r="J155" s="626" t="s">
        <v>160</v>
      </c>
      <c r="K155" s="295">
        <f>SUM(K156:K158)</f>
        <v>0</v>
      </c>
      <c r="L155" s="295">
        <f t="shared" ref="L155:M155" si="114">SUM(L156:L158)</f>
        <v>0</v>
      </c>
      <c r="M155" s="295">
        <f t="shared" si="114"/>
        <v>12.4924</v>
      </c>
      <c r="N155" s="37">
        <f>E155+H155+I155+K155+L155+M155</f>
        <v>25.720100000000002</v>
      </c>
    </row>
    <row r="156" spans="1:14" ht="23.25">
      <c r="A156" s="438"/>
      <c r="B156" s="525"/>
      <c r="C156" s="398"/>
      <c r="D156" s="159" t="s">
        <v>14</v>
      </c>
      <c r="E156" s="442">
        <v>0</v>
      </c>
      <c r="F156" s="442">
        <v>0</v>
      </c>
      <c r="G156" s="442">
        <v>0</v>
      </c>
      <c r="H156" s="442"/>
      <c r="I156" s="442"/>
      <c r="J156" s="627"/>
      <c r="K156" s="288"/>
      <c r="L156" s="288"/>
      <c r="M156" s="386">
        <v>0</v>
      </c>
      <c r="N156" s="175">
        <f t="shared" ref="N156:N162" si="115">E156+H156+I156+K156+L156+M156</f>
        <v>0</v>
      </c>
    </row>
    <row r="157" spans="1:14" ht="23.25">
      <c r="A157" s="438"/>
      <c r="B157" s="525"/>
      <c r="C157" s="398"/>
      <c r="D157" s="159" t="s">
        <v>6</v>
      </c>
      <c r="E157" s="442">
        <v>12.830870000000001</v>
      </c>
      <c r="F157" s="446">
        <v>12.59</v>
      </c>
      <c r="G157" s="442">
        <v>1.21438</v>
      </c>
      <c r="H157" s="442"/>
      <c r="I157" s="442"/>
      <c r="J157" s="627"/>
      <c r="K157" s="288"/>
      <c r="L157" s="288"/>
      <c r="M157" s="386">
        <v>12.117599999999999</v>
      </c>
      <c r="N157" s="175">
        <f t="shared" si="115"/>
        <v>24.94847</v>
      </c>
    </row>
    <row r="158" spans="1:14" ht="385.5" customHeight="1">
      <c r="A158" s="438"/>
      <c r="B158" s="530"/>
      <c r="C158" s="398"/>
      <c r="D158" s="159" t="s">
        <v>7</v>
      </c>
      <c r="E158" s="442">
        <v>0.39683000000000002</v>
      </c>
      <c r="F158" s="446">
        <v>0.39</v>
      </c>
      <c r="G158" s="442">
        <v>3.7558000000000001E-2</v>
      </c>
      <c r="H158" s="442"/>
      <c r="I158" s="442"/>
      <c r="J158" s="628"/>
      <c r="K158" s="288"/>
      <c r="L158" s="288"/>
      <c r="M158" s="386">
        <v>0.37480000000000002</v>
      </c>
      <c r="N158" s="175">
        <f t="shared" si="115"/>
        <v>0.77163000000000004</v>
      </c>
    </row>
    <row r="159" spans="1:14" ht="22.5">
      <c r="A159" s="438"/>
      <c r="B159" s="529" t="s">
        <v>145</v>
      </c>
      <c r="C159" s="398"/>
      <c r="D159" s="294" t="s">
        <v>13</v>
      </c>
      <c r="E159" s="32">
        <f t="shared" ref="E159:I159" si="116">SUM(E160:E162)</f>
        <v>0</v>
      </c>
      <c r="F159" s="32">
        <f>SUM(F160:F162)</f>
        <v>0</v>
      </c>
      <c r="G159" s="32">
        <f t="shared" si="116"/>
        <v>0</v>
      </c>
      <c r="H159" s="32">
        <f t="shared" si="116"/>
        <v>0</v>
      </c>
      <c r="I159" s="32">
        <f t="shared" si="116"/>
        <v>0</v>
      </c>
      <c r="J159" s="479"/>
      <c r="K159" s="295">
        <f>SUM(K160:K162)</f>
        <v>0</v>
      </c>
      <c r="L159" s="295">
        <f t="shared" ref="L159:M159" si="117">SUM(L160:L162)</f>
        <v>0</v>
      </c>
      <c r="M159" s="295">
        <f t="shared" si="117"/>
        <v>0</v>
      </c>
      <c r="N159" s="37">
        <f>E159+H159+I159+K159+L159+M159</f>
        <v>0</v>
      </c>
    </row>
    <row r="160" spans="1:14" ht="23.25">
      <c r="A160" s="438"/>
      <c r="B160" s="525"/>
      <c r="C160" s="398"/>
      <c r="D160" s="159" t="s">
        <v>14</v>
      </c>
      <c r="E160" s="442">
        <v>0</v>
      </c>
      <c r="F160" s="446"/>
      <c r="G160" s="442"/>
      <c r="H160" s="442"/>
      <c r="I160" s="442"/>
      <c r="J160" s="464"/>
      <c r="K160" s="288"/>
      <c r="L160" s="288"/>
      <c r="M160" s="386"/>
      <c r="N160" s="175">
        <f t="shared" si="115"/>
        <v>0</v>
      </c>
    </row>
    <row r="161" spans="1:14" ht="23.25">
      <c r="A161" s="438"/>
      <c r="B161" s="525"/>
      <c r="C161" s="398"/>
      <c r="D161" s="159" t="s">
        <v>6</v>
      </c>
      <c r="E161" s="442">
        <v>0</v>
      </c>
      <c r="F161" s="446"/>
      <c r="G161" s="442"/>
      <c r="H161" s="442"/>
      <c r="I161" s="442"/>
      <c r="J161" s="464"/>
      <c r="K161" s="288"/>
      <c r="L161" s="288"/>
      <c r="M161" s="386"/>
      <c r="N161" s="175">
        <f t="shared" si="115"/>
        <v>0</v>
      </c>
    </row>
    <row r="162" spans="1:14" ht="23.25">
      <c r="A162" s="438"/>
      <c r="B162" s="530"/>
      <c r="C162" s="398"/>
      <c r="D162" s="159" t="s">
        <v>7</v>
      </c>
      <c r="E162" s="442">
        <v>0</v>
      </c>
      <c r="F162" s="446"/>
      <c r="G162" s="442"/>
      <c r="H162" s="442"/>
      <c r="I162" s="442"/>
      <c r="J162" s="482"/>
      <c r="K162" s="288"/>
      <c r="L162" s="288"/>
      <c r="M162" s="386"/>
      <c r="N162" s="175">
        <f t="shared" si="115"/>
        <v>0</v>
      </c>
    </row>
    <row r="163" spans="1:14" ht="22.5" customHeight="1">
      <c r="A163" s="488" t="s">
        <v>27</v>
      </c>
      <c r="B163" s="629" t="s">
        <v>118</v>
      </c>
      <c r="C163" s="632"/>
      <c r="D163" s="422" t="s">
        <v>13</v>
      </c>
      <c r="E163" s="388">
        <f t="shared" ref="E163:I163" si="118">SUM(E164:E166)</f>
        <v>13.2277</v>
      </c>
      <c r="F163" s="388">
        <f t="shared" si="118"/>
        <v>12.98</v>
      </c>
      <c r="G163" s="388">
        <f t="shared" si="118"/>
        <v>1.251938</v>
      </c>
      <c r="H163" s="388">
        <f t="shared" si="118"/>
        <v>0</v>
      </c>
      <c r="I163" s="388">
        <f t="shared" si="118"/>
        <v>0</v>
      </c>
      <c r="J163" s="491"/>
      <c r="K163" s="388">
        <f t="shared" ref="K163:M163" si="119">SUM(K164:K166)</f>
        <v>25.887</v>
      </c>
      <c r="L163" s="388">
        <f t="shared" si="119"/>
        <v>25.965</v>
      </c>
      <c r="M163" s="388">
        <f t="shared" si="119"/>
        <v>12.4924</v>
      </c>
      <c r="N163" s="423">
        <f>E163+H163+I163+K163+L163+M163</f>
        <v>77.572100000000006</v>
      </c>
    </row>
    <row r="164" spans="1:14" ht="23.25">
      <c r="A164" s="489"/>
      <c r="B164" s="630"/>
      <c r="C164" s="633"/>
      <c r="D164" s="383" t="s">
        <v>14</v>
      </c>
      <c r="E164" s="424">
        <f>E148+E152+E156+E160</f>
        <v>0</v>
      </c>
      <c r="F164" s="424">
        <f>F148+F152+F156+F160</f>
        <v>0</v>
      </c>
      <c r="G164" s="424">
        <f>G148+G152+G156+G160</f>
        <v>0</v>
      </c>
      <c r="H164" s="424">
        <f>H148+H152+H156+H160</f>
        <v>0</v>
      </c>
      <c r="I164" s="424">
        <f>I148+I152+I156+I160</f>
        <v>0</v>
      </c>
      <c r="J164" s="492"/>
      <c r="K164" s="424">
        <f>K148+K152+K156+K160</f>
        <v>0</v>
      </c>
      <c r="L164" s="424">
        <f>L148+L152+L156+L160</f>
        <v>0</v>
      </c>
      <c r="M164" s="424">
        <f>M148+M152+M156+M160</f>
        <v>0</v>
      </c>
      <c r="N164" s="425">
        <f t="shared" ref="N164:N166" si="120">E164+H164+I164+K164+L164+M164</f>
        <v>0</v>
      </c>
    </row>
    <row r="165" spans="1:14" ht="23.25">
      <c r="A165" s="489"/>
      <c r="B165" s="631"/>
      <c r="C165" s="633"/>
      <c r="D165" s="383" t="s">
        <v>6</v>
      </c>
      <c r="E165" s="424">
        <f t="shared" ref="E165:F166" si="121">E149+E153+E157+E161</f>
        <v>12.830870000000001</v>
      </c>
      <c r="F165" s="424">
        <f t="shared" si="121"/>
        <v>12.59</v>
      </c>
      <c r="G165" s="424">
        <f t="shared" ref="G165:I165" si="122">G149+G153+G157+G161</f>
        <v>1.21438</v>
      </c>
      <c r="H165" s="424">
        <f t="shared" si="122"/>
        <v>0</v>
      </c>
      <c r="I165" s="424">
        <f t="shared" si="122"/>
        <v>0</v>
      </c>
      <c r="J165" s="492"/>
      <c r="K165" s="424">
        <f t="shared" ref="K165:M165" si="123">K149+K153+K157+K161</f>
        <v>25.103999999999999</v>
      </c>
      <c r="L165" s="424">
        <f t="shared" si="123"/>
        <v>25.188749999999999</v>
      </c>
      <c r="M165" s="424">
        <f t="shared" si="123"/>
        <v>12.117599999999999</v>
      </c>
      <c r="N165" s="425">
        <f t="shared" si="120"/>
        <v>75.241219999999998</v>
      </c>
    </row>
    <row r="166" spans="1:14" ht="23.25">
      <c r="A166" s="490"/>
      <c r="B166" s="631"/>
      <c r="C166" s="634"/>
      <c r="D166" s="383" t="s">
        <v>7</v>
      </c>
      <c r="E166" s="424">
        <f t="shared" si="121"/>
        <v>0.39683000000000002</v>
      </c>
      <c r="F166" s="424">
        <f t="shared" si="121"/>
        <v>0.39</v>
      </c>
      <c r="G166" s="424">
        <f t="shared" ref="G166:I166" si="124">G150+G154+G158+G162</f>
        <v>3.7558000000000001E-2</v>
      </c>
      <c r="H166" s="424">
        <f t="shared" si="124"/>
        <v>0</v>
      </c>
      <c r="I166" s="424">
        <f t="shared" si="124"/>
        <v>0</v>
      </c>
      <c r="J166" s="493"/>
      <c r="K166" s="424">
        <f t="shared" ref="K166:M166" si="125">K150+K154+K158+K162</f>
        <v>0.78300000000000003</v>
      </c>
      <c r="L166" s="424">
        <f t="shared" si="125"/>
        <v>0.77625</v>
      </c>
      <c r="M166" s="424">
        <f t="shared" si="125"/>
        <v>0.37480000000000002</v>
      </c>
      <c r="N166" s="425">
        <f t="shared" si="120"/>
        <v>2.3308800000000001</v>
      </c>
    </row>
    <row r="167" spans="1:14">
      <c r="A167" s="439" t="s">
        <v>33</v>
      </c>
      <c r="B167" s="435"/>
      <c r="C167" s="437"/>
      <c r="D167" s="290"/>
      <c r="E167" s="333"/>
      <c r="F167" s="333"/>
      <c r="G167" s="333"/>
      <c r="H167" s="333"/>
      <c r="I167" s="333"/>
      <c r="J167" s="333"/>
      <c r="K167" s="333"/>
      <c r="L167" s="333"/>
      <c r="M167" s="333"/>
      <c r="N167" s="334"/>
    </row>
    <row r="168" spans="1:14" s="296" customFormat="1">
      <c r="A168" s="335">
        <v>4</v>
      </c>
      <c r="B168" s="497" t="s">
        <v>30</v>
      </c>
      <c r="C168" s="498"/>
      <c r="D168" s="498"/>
      <c r="E168" s="498"/>
      <c r="F168" s="498"/>
      <c r="G168" s="498"/>
      <c r="H168" s="498"/>
      <c r="I168" s="498"/>
      <c r="J168" s="498"/>
      <c r="K168" s="498"/>
      <c r="L168" s="498"/>
      <c r="M168" s="498"/>
      <c r="N168" s="499"/>
    </row>
    <row r="169" spans="1:14" ht="36" customHeight="1">
      <c r="A169" s="483" t="s">
        <v>31</v>
      </c>
      <c r="B169" s="623" t="s">
        <v>119</v>
      </c>
      <c r="C169" s="484"/>
      <c r="D169" s="294" t="s">
        <v>13</v>
      </c>
      <c r="E169" s="32">
        <f t="shared" ref="E169:I169" si="126">SUM(E170:E172)</f>
        <v>51.615789999999997</v>
      </c>
      <c r="F169" s="32">
        <f t="shared" si="126"/>
        <v>50.910000000000004</v>
      </c>
      <c r="G169" s="32">
        <f t="shared" si="126"/>
        <v>3.5999999999999997E-2</v>
      </c>
      <c r="H169" s="32">
        <f t="shared" si="126"/>
        <v>77.3</v>
      </c>
      <c r="I169" s="32">
        <f t="shared" si="126"/>
        <v>87.7</v>
      </c>
      <c r="J169" s="479" t="s">
        <v>161</v>
      </c>
      <c r="K169" s="295">
        <f t="shared" ref="K169:M169" si="127">SUM(K170:K172)</f>
        <v>31.950000000000003</v>
      </c>
      <c r="L169" s="295">
        <f t="shared" si="127"/>
        <v>101.57732</v>
      </c>
      <c r="M169" s="295">
        <f t="shared" si="127"/>
        <v>61.855699999999999</v>
      </c>
      <c r="N169" s="37">
        <f>E169+H169+I169+K169+L169+M169</f>
        <v>411.99880999999999</v>
      </c>
    </row>
    <row r="170" spans="1:14" ht="31.5" customHeight="1">
      <c r="A170" s="477"/>
      <c r="B170" s="623"/>
      <c r="C170" s="474"/>
      <c r="D170" s="159" t="s">
        <v>14</v>
      </c>
      <c r="E170" s="443">
        <v>0</v>
      </c>
      <c r="F170" s="443">
        <v>0</v>
      </c>
      <c r="G170" s="442">
        <v>0</v>
      </c>
      <c r="H170" s="443">
        <v>0</v>
      </c>
      <c r="I170" s="443">
        <v>0</v>
      </c>
      <c r="J170" s="464"/>
      <c r="K170" s="364">
        <v>0</v>
      </c>
      <c r="L170" s="364">
        <v>0</v>
      </c>
      <c r="M170" s="386">
        <v>0</v>
      </c>
      <c r="N170" s="175">
        <f t="shared" ref="N170:N172" si="128">E170+H170+I170+K170+L170+M170</f>
        <v>0</v>
      </c>
    </row>
    <row r="171" spans="1:14" ht="38.25" customHeight="1">
      <c r="A171" s="477"/>
      <c r="B171" s="623"/>
      <c r="C171" s="474"/>
      <c r="D171" s="159" t="s">
        <v>6</v>
      </c>
      <c r="E171" s="443">
        <v>50</v>
      </c>
      <c r="F171" s="442">
        <v>49.38</v>
      </c>
      <c r="G171" s="442">
        <v>0</v>
      </c>
      <c r="H171" s="443">
        <v>74</v>
      </c>
      <c r="I171" s="443">
        <v>84</v>
      </c>
      <c r="J171" s="464"/>
      <c r="K171" s="364">
        <v>30.67</v>
      </c>
      <c r="L171" s="364">
        <v>98.53</v>
      </c>
      <c r="M171" s="386">
        <v>60</v>
      </c>
      <c r="N171" s="175">
        <f t="shared" si="128"/>
        <v>397.20000000000005</v>
      </c>
    </row>
    <row r="172" spans="1:14" ht="116.25" customHeight="1">
      <c r="A172" s="478"/>
      <c r="B172" s="623"/>
      <c r="C172" s="475"/>
      <c r="D172" s="159" t="s">
        <v>7</v>
      </c>
      <c r="E172" s="365">
        <v>1.6157900000000001</v>
      </c>
      <c r="F172" s="442">
        <v>1.53</v>
      </c>
      <c r="G172" s="442">
        <v>3.5999999999999997E-2</v>
      </c>
      <c r="H172" s="365">
        <v>3.3</v>
      </c>
      <c r="I172" s="365">
        <v>3.7</v>
      </c>
      <c r="J172" s="482"/>
      <c r="K172" s="366">
        <v>1.28</v>
      </c>
      <c r="L172" s="364">
        <v>3.04732</v>
      </c>
      <c r="M172" s="386">
        <v>1.8556999999999999</v>
      </c>
      <c r="N172" s="175">
        <f t="shared" si="128"/>
        <v>14.798810000000001</v>
      </c>
    </row>
    <row r="173" spans="1:14" ht="39" customHeight="1">
      <c r="A173" s="367">
        <v>5</v>
      </c>
      <c r="B173" s="497" t="s">
        <v>120</v>
      </c>
      <c r="C173" s="498"/>
      <c r="D173" s="498"/>
      <c r="E173" s="498"/>
      <c r="F173" s="498"/>
      <c r="G173" s="498"/>
      <c r="H173" s="498"/>
      <c r="I173" s="498"/>
      <c r="J173" s="498"/>
      <c r="K173" s="498"/>
      <c r="L173" s="498"/>
      <c r="M173" s="498"/>
      <c r="N173" s="607"/>
    </row>
    <row r="174" spans="1:14" s="293" customFormat="1" ht="22.5">
      <c r="A174" s="485" t="s">
        <v>121</v>
      </c>
      <c r="B174" s="456" t="s">
        <v>122</v>
      </c>
      <c r="C174" s="494">
        <v>2020</v>
      </c>
      <c r="D174" s="445" t="s">
        <v>13</v>
      </c>
      <c r="E174" s="32">
        <f t="shared" ref="E174:I174" si="129">SUM(E175:E177)</f>
        <v>0</v>
      </c>
      <c r="F174" s="32">
        <f t="shared" si="129"/>
        <v>0</v>
      </c>
      <c r="G174" s="32">
        <f t="shared" si="129"/>
        <v>0</v>
      </c>
      <c r="H174" s="32">
        <f t="shared" si="129"/>
        <v>0</v>
      </c>
      <c r="I174" s="32">
        <f t="shared" si="129"/>
        <v>0</v>
      </c>
      <c r="J174" s="479"/>
      <c r="K174" s="295">
        <f t="shared" ref="K174:M174" si="130">SUM(K175:K177)</f>
        <v>0</v>
      </c>
      <c r="L174" s="295">
        <f t="shared" si="130"/>
        <v>6.3381639999999999</v>
      </c>
      <c r="M174" s="295">
        <f t="shared" si="130"/>
        <v>0</v>
      </c>
      <c r="N174" s="37">
        <f>E174+H174+I174+K174+L174+M174</f>
        <v>6.3381639999999999</v>
      </c>
    </row>
    <row r="175" spans="1:14" s="293" customFormat="1" ht="23.25">
      <c r="A175" s="486"/>
      <c r="B175" s="457"/>
      <c r="C175" s="495"/>
      <c r="D175" s="448" t="s">
        <v>14</v>
      </c>
      <c r="E175" s="399">
        <v>0</v>
      </c>
      <c r="F175" s="400"/>
      <c r="G175" s="399"/>
      <c r="H175" s="399">
        <v>0</v>
      </c>
      <c r="I175" s="399">
        <v>0</v>
      </c>
      <c r="J175" s="480"/>
      <c r="K175" s="397">
        <v>0</v>
      </c>
      <c r="L175" s="397">
        <v>0</v>
      </c>
      <c r="M175" s="397">
        <v>0</v>
      </c>
      <c r="N175" s="175">
        <f t="shared" ref="N175:N177" si="131">E175+H175+I175+K175+L175+M175</f>
        <v>0</v>
      </c>
    </row>
    <row r="176" spans="1:14" s="293" customFormat="1" ht="23.25">
      <c r="A176" s="486"/>
      <c r="B176" s="457"/>
      <c r="C176" s="495"/>
      <c r="D176" s="448" t="s">
        <v>6</v>
      </c>
      <c r="E176" s="399">
        <v>0</v>
      </c>
      <c r="F176" s="399"/>
      <c r="G176" s="399"/>
      <c r="H176" s="399">
        <v>0</v>
      </c>
      <c r="I176" s="399">
        <v>0</v>
      </c>
      <c r="J176" s="480"/>
      <c r="K176" s="397">
        <v>0</v>
      </c>
      <c r="L176" s="397">
        <v>6.1479999999999997</v>
      </c>
      <c r="M176" s="397">
        <v>0</v>
      </c>
      <c r="N176" s="175">
        <f t="shared" si="131"/>
        <v>6.1479999999999997</v>
      </c>
    </row>
    <row r="177" spans="1:14" s="293" customFormat="1" ht="160.5" customHeight="1">
      <c r="A177" s="487"/>
      <c r="B177" s="458"/>
      <c r="C177" s="496"/>
      <c r="D177" s="401" t="s">
        <v>7</v>
      </c>
      <c r="E177" s="399">
        <v>0</v>
      </c>
      <c r="F177" s="349"/>
      <c r="G177" s="349"/>
      <c r="H177" s="399">
        <v>0</v>
      </c>
      <c r="I177" s="399">
        <v>0</v>
      </c>
      <c r="J177" s="481"/>
      <c r="K177" s="397">
        <v>0</v>
      </c>
      <c r="L177" s="397">
        <v>0.190164</v>
      </c>
      <c r="M177" s="397">
        <v>0</v>
      </c>
      <c r="N177" s="402">
        <f t="shared" si="131"/>
        <v>0.190164</v>
      </c>
    </row>
    <row r="178" spans="1:14" s="293" customFormat="1" ht="22.5">
      <c r="A178" s="485" t="s">
        <v>123</v>
      </c>
      <c r="B178" s="456" t="s">
        <v>124</v>
      </c>
      <c r="C178" s="494">
        <v>2020</v>
      </c>
      <c r="D178" s="445" t="s">
        <v>13</v>
      </c>
      <c r="E178" s="32">
        <f t="shared" ref="E178:I178" si="132">SUM(E179:E181)</f>
        <v>0</v>
      </c>
      <c r="F178" s="32">
        <f t="shared" si="132"/>
        <v>0</v>
      </c>
      <c r="G178" s="32">
        <f t="shared" si="132"/>
        <v>0</v>
      </c>
      <c r="H178" s="32">
        <f t="shared" si="132"/>
        <v>0</v>
      </c>
      <c r="I178" s="32">
        <f t="shared" si="132"/>
        <v>0</v>
      </c>
      <c r="J178" s="479"/>
      <c r="K178" s="295">
        <f t="shared" ref="K178:M178" si="133">SUM(K179:K181)</f>
        <v>0</v>
      </c>
      <c r="L178" s="295">
        <f t="shared" si="133"/>
        <v>15.468400000000001</v>
      </c>
      <c r="M178" s="295">
        <f t="shared" si="133"/>
        <v>0</v>
      </c>
      <c r="N178" s="37">
        <f>E178+H178+I178+K178+L178+M178</f>
        <v>15.468400000000001</v>
      </c>
    </row>
    <row r="179" spans="1:14" s="293" customFormat="1" ht="23.25">
      <c r="A179" s="486"/>
      <c r="B179" s="457"/>
      <c r="C179" s="495"/>
      <c r="D179" s="448" t="s">
        <v>14</v>
      </c>
      <c r="E179" s="400">
        <v>0</v>
      </c>
      <c r="F179" s="400"/>
      <c r="G179" s="399"/>
      <c r="H179" s="399">
        <v>0</v>
      </c>
      <c r="I179" s="399">
        <v>0</v>
      </c>
      <c r="J179" s="480"/>
      <c r="K179" s="397">
        <v>0</v>
      </c>
      <c r="L179" s="397">
        <v>0</v>
      </c>
      <c r="M179" s="397">
        <v>0</v>
      </c>
      <c r="N179" s="175">
        <f t="shared" ref="N179:N181" si="134">E179+H179+I179+K179+L179+M179</f>
        <v>0</v>
      </c>
    </row>
    <row r="180" spans="1:14" s="293" customFormat="1" ht="23.25">
      <c r="A180" s="486"/>
      <c r="B180" s="457"/>
      <c r="C180" s="495"/>
      <c r="D180" s="448" t="s">
        <v>6</v>
      </c>
      <c r="E180" s="400">
        <v>0</v>
      </c>
      <c r="F180" s="400"/>
      <c r="G180" s="400"/>
      <c r="H180" s="399">
        <v>0</v>
      </c>
      <c r="I180" s="399">
        <v>0</v>
      </c>
      <c r="J180" s="480"/>
      <c r="K180" s="403">
        <v>0</v>
      </c>
      <c r="L180" s="403">
        <v>15.005000000000001</v>
      </c>
      <c r="M180" s="397">
        <v>0</v>
      </c>
      <c r="N180" s="175">
        <f t="shared" si="134"/>
        <v>15.005000000000001</v>
      </c>
    </row>
    <row r="181" spans="1:14" s="293" customFormat="1" ht="97.5" customHeight="1">
      <c r="A181" s="487"/>
      <c r="B181" s="458"/>
      <c r="C181" s="496"/>
      <c r="D181" s="401" t="s">
        <v>7</v>
      </c>
      <c r="E181" s="400">
        <v>0</v>
      </c>
      <c r="F181" s="400"/>
      <c r="G181" s="349"/>
      <c r="H181" s="349">
        <v>0</v>
      </c>
      <c r="I181" s="349">
        <v>0</v>
      </c>
      <c r="J181" s="481"/>
      <c r="K181" s="397">
        <v>0</v>
      </c>
      <c r="L181" s="397">
        <v>0.46339999999999998</v>
      </c>
      <c r="M181" s="397">
        <v>0</v>
      </c>
      <c r="N181" s="402">
        <f t="shared" si="134"/>
        <v>0.46339999999999998</v>
      </c>
    </row>
    <row r="182" spans="1:14" ht="39" customHeight="1">
      <c r="A182" s="367">
        <v>6</v>
      </c>
      <c r="B182" s="497" t="s">
        <v>32</v>
      </c>
      <c r="C182" s="498"/>
      <c r="D182" s="498"/>
      <c r="E182" s="498"/>
      <c r="F182" s="498"/>
      <c r="G182" s="498"/>
      <c r="H182" s="498"/>
      <c r="I182" s="498"/>
      <c r="J182" s="498"/>
      <c r="K182" s="498"/>
      <c r="L182" s="498"/>
      <c r="M182" s="498"/>
      <c r="N182" s="607"/>
    </row>
    <row r="183" spans="1:14" ht="32.25" customHeight="1">
      <c r="A183" s="483" t="s">
        <v>142</v>
      </c>
      <c r="B183" s="624" t="s">
        <v>147</v>
      </c>
      <c r="C183" s="484"/>
      <c r="D183" s="294" t="s">
        <v>13</v>
      </c>
      <c r="E183" s="32">
        <f t="shared" ref="E183:I183" si="135">SUM(E184:E186)</f>
        <v>45.324329999999996</v>
      </c>
      <c r="F183" s="32">
        <f t="shared" si="135"/>
        <v>42.1449</v>
      </c>
      <c r="G183" s="32">
        <f t="shared" si="135"/>
        <v>0</v>
      </c>
      <c r="H183" s="32">
        <f t="shared" si="135"/>
        <v>0</v>
      </c>
      <c r="I183" s="32">
        <f t="shared" si="135"/>
        <v>0</v>
      </c>
      <c r="J183" s="479" t="s">
        <v>152</v>
      </c>
      <c r="K183" s="295">
        <f t="shared" ref="K183:M183" si="136">SUM(K184:K186)</f>
        <v>0</v>
      </c>
      <c r="L183" s="295">
        <f t="shared" si="136"/>
        <v>0</v>
      </c>
      <c r="M183" s="295">
        <f t="shared" si="136"/>
        <v>2.9380000000000002</v>
      </c>
      <c r="N183" s="37">
        <f>E183+H183+I183+K183+L183+M183</f>
        <v>48.262329999999999</v>
      </c>
    </row>
    <row r="184" spans="1:14" ht="32.25" customHeight="1">
      <c r="A184" s="477"/>
      <c r="B184" s="625"/>
      <c r="C184" s="474"/>
      <c r="D184" s="159" t="s">
        <v>14</v>
      </c>
      <c r="E184" s="442">
        <v>0</v>
      </c>
      <c r="F184" s="442">
        <v>0</v>
      </c>
      <c r="G184" s="442"/>
      <c r="H184" s="442"/>
      <c r="I184" s="442"/>
      <c r="J184" s="464"/>
      <c r="K184" s="288"/>
      <c r="L184" s="288"/>
      <c r="M184" s="386">
        <v>0</v>
      </c>
      <c r="N184" s="175">
        <f t="shared" ref="N184:N186" si="137">E184+H184+I184+K184+L184+M184</f>
        <v>0</v>
      </c>
    </row>
    <row r="185" spans="1:14" ht="32.25" customHeight="1">
      <c r="A185" s="477"/>
      <c r="B185" s="625"/>
      <c r="C185" s="474"/>
      <c r="D185" s="159" t="s">
        <v>6</v>
      </c>
      <c r="E185" s="442">
        <v>43.964599999999997</v>
      </c>
      <c r="F185" s="442">
        <v>41.8078</v>
      </c>
      <c r="G185" s="442"/>
      <c r="H185" s="442"/>
      <c r="I185" s="442"/>
      <c r="J185" s="464"/>
      <c r="K185" s="288"/>
      <c r="L185" s="288"/>
      <c r="M185" s="386">
        <v>2.85</v>
      </c>
      <c r="N185" s="175">
        <f t="shared" si="137"/>
        <v>46.814599999999999</v>
      </c>
    </row>
    <row r="186" spans="1:14" ht="53.25" customHeight="1">
      <c r="A186" s="478"/>
      <c r="B186" s="625"/>
      <c r="C186" s="475"/>
      <c r="D186" s="159" t="s">
        <v>7</v>
      </c>
      <c r="E186" s="400">
        <v>1.3597300000000001</v>
      </c>
      <c r="F186" s="442">
        <v>0.33710000000000001</v>
      </c>
      <c r="G186" s="442"/>
      <c r="H186" s="442"/>
      <c r="I186" s="442"/>
      <c r="J186" s="482"/>
      <c r="K186" s="288"/>
      <c r="L186" s="288"/>
      <c r="M186" s="403">
        <v>8.7999999999999995E-2</v>
      </c>
      <c r="N186" s="175">
        <f t="shared" si="137"/>
        <v>1.4477300000000002</v>
      </c>
    </row>
    <row r="187" spans="1:14" ht="21" thickBot="1">
      <c r="A187" s="368" t="s">
        <v>33</v>
      </c>
      <c r="B187" s="369"/>
      <c r="C187" s="369"/>
      <c r="D187" s="370"/>
      <c r="E187" s="371"/>
      <c r="F187" s="371"/>
      <c r="G187" s="371"/>
      <c r="H187" s="371"/>
      <c r="I187" s="371"/>
      <c r="J187" s="371"/>
      <c r="K187" s="371"/>
      <c r="L187" s="333"/>
      <c r="M187" s="371"/>
      <c r="N187" s="372"/>
    </row>
    <row r="188" spans="1:14" ht="39.75" customHeight="1" thickBot="1">
      <c r="A188" s="27"/>
      <c r="B188" s="28"/>
      <c r="C188" s="28"/>
      <c r="D188" s="28"/>
      <c r="E188" s="48" t="s">
        <v>38</v>
      </c>
      <c r="F188" s="47" t="s">
        <v>39</v>
      </c>
      <c r="G188" s="49"/>
      <c r="H188" s="28"/>
      <c r="I188" s="28"/>
      <c r="J188" s="28"/>
      <c r="K188" s="28"/>
      <c r="L188" s="28"/>
      <c r="M188" s="28"/>
      <c r="N188" s="29"/>
    </row>
    <row r="189" spans="1:14" ht="24" customHeight="1">
      <c r="A189" s="373"/>
      <c r="B189" s="360" t="s">
        <v>10</v>
      </c>
      <c r="C189" s="509" t="s">
        <v>11</v>
      </c>
      <c r="D189" s="509"/>
      <c r="E189" s="509"/>
      <c r="F189" s="509"/>
      <c r="G189" s="509"/>
      <c r="H189" s="509"/>
      <c r="I189" s="509"/>
      <c r="J189" s="509"/>
      <c r="K189" s="471"/>
      <c r="L189" s="471"/>
      <c r="M189" s="471"/>
      <c r="N189" s="472"/>
    </row>
    <row r="190" spans="1:14" s="296" customFormat="1" ht="32.25" customHeight="1">
      <c r="A190" s="622" t="s">
        <v>12</v>
      </c>
      <c r="B190" s="623" t="s">
        <v>85</v>
      </c>
      <c r="C190" s="510"/>
      <c r="D190" s="294" t="s">
        <v>13</v>
      </c>
      <c r="E190" s="32">
        <f t="shared" ref="E190:I190" si="138">SUM(E191:E193)</f>
        <v>0</v>
      </c>
      <c r="F190" s="32">
        <f t="shared" si="138"/>
        <v>0</v>
      </c>
      <c r="G190" s="32">
        <f t="shared" si="138"/>
        <v>0</v>
      </c>
      <c r="H190" s="32">
        <f t="shared" si="138"/>
        <v>0</v>
      </c>
      <c r="I190" s="32">
        <f t="shared" si="138"/>
        <v>0</v>
      </c>
      <c r="J190" s="479" t="s">
        <v>86</v>
      </c>
      <c r="K190" s="295">
        <f t="shared" ref="K190:M190" si="139">SUM(K191:K193)</f>
        <v>50.33</v>
      </c>
      <c r="L190" s="295">
        <f t="shared" si="139"/>
        <v>0</v>
      </c>
      <c r="M190" s="295">
        <f t="shared" si="139"/>
        <v>0</v>
      </c>
      <c r="N190" s="37">
        <f>E190+H190+I190+K190+L190+M190</f>
        <v>50.33</v>
      </c>
    </row>
    <row r="191" spans="1:14" s="293" customFormat="1" ht="23.25">
      <c r="A191" s="622"/>
      <c r="B191" s="623"/>
      <c r="C191" s="510"/>
      <c r="D191" s="159" t="s">
        <v>14</v>
      </c>
      <c r="E191" s="442"/>
      <c r="F191" s="442"/>
      <c r="G191" s="442"/>
      <c r="H191" s="442"/>
      <c r="I191" s="442"/>
      <c r="J191" s="616"/>
      <c r="K191" s="364">
        <v>0</v>
      </c>
      <c r="L191" s="288"/>
      <c r="M191" s="288"/>
      <c r="N191" s="175">
        <f t="shared" ref="N191:N193" si="140">E191+H191+I191+K191+L191+M191</f>
        <v>0</v>
      </c>
    </row>
    <row r="192" spans="1:14" s="293" customFormat="1" ht="23.25">
      <c r="A192" s="622"/>
      <c r="B192" s="623"/>
      <c r="C192" s="510"/>
      <c r="D192" s="159" t="s">
        <v>6</v>
      </c>
      <c r="E192" s="442"/>
      <c r="F192" s="442"/>
      <c r="G192" s="442"/>
      <c r="H192" s="442"/>
      <c r="I192" s="442"/>
      <c r="J192" s="616"/>
      <c r="K192" s="404">
        <v>46.65</v>
      </c>
      <c r="L192" s="288"/>
      <c r="M192" s="288"/>
      <c r="N192" s="175">
        <f t="shared" si="140"/>
        <v>46.65</v>
      </c>
    </row>
    <row r="193" spans="1:14" s="293" customFormat="1" ht="59.25" customHeight="1">
      <c r="A193" s="622"/>
      <c r="B193" s="623"/>
      <c r="C193" s="510"/>
      <c r="D193" s="159" t="s">
        <v>7</v>
      </c>
      <c r="E193" s="442"/>
      <c r="F193" s="442"/>
      <c r="G193" s="442"/>
      <c r="H193" s="442"/>
      <c r="I193" s="442"/>
      <c r="J193" s="617"/>
      <c r="K193" s="366">
        <v>3.68</v>
      </c>
      <c r="L193" s="288"/>
      <c r="M193" s="288"/>
      <c r="N193" s="175">
        <f t="shared" si="140"/>
        <v>3.68</v>
      </c>
    </row>
    <row r="194" spans="1:14" s="293" customFormat="1" ht="33.75" customHeight="1">
      <c r="A194" s="374"/>
      <c r="B194" s="528" t="s">
        <v>87</v>
      </c>
      <c r="C194" s="405"/>
      <c r="D194" s="294" t="s">
        <v>13</v>
      </c>
      <c r="E194" s="32">
        <f>SUM(E195:E197)</f>
        <v>0</v>
      </c>
      <c r="F194" s="32">
        <f t="shared" ref="F194:I194" si="141">SUM(F195:F197)</f>
        <v>0</v>
      </c>
      <c r="G194" s="32">
        <f t="shared" si="141"/>
        <v>0</v>
      </c>
      <c r="H194" s="32">
        <f t="shared" si="141"/>
        <v>0</v>
      </c>
      <c r="I194" s="32">
        <f t="shared" si="141"/>
        <v>0</v>
      </c>
      <c r="J194" s="531" t="s">
        <v>94</v>
      </c>
      <c r="K194" s="295">
        <f t="shared" ref="K194:M194" si="142">SUM(K195:K197)</f>
        <v>0</v>
      </c>
      <c r="L194" s="295">
        <f t="shared" si="142"/>
        <v>6.4</v>
      </c>
      <c r="M194" s="295">
        <f t="shared" si="142"/>
        <v>0</v>
      </c>
      <c r="N194" s="37">
        <f>E194+H194+I194+K194+L194+M194</f>
        <v>6.4</v>
      </c>
    </row>
    <row r="195" spans="1:14" s="293" customFormat="1" ht="51.75" customHeight="1">
      <c r="A195" s="374"/>
      <c r="B195" s="528"/>
      <c r="C195" s="405"/>
      <c r="D195" s="159" t="s">
        <v>14</v>
      </c>
      <c r="E195" s="442"/>
      <c r="F195" s="442"/>
      <c r="G195" s="442"/>
      <c r="H195" s="442"/>
      <c r="I195" s="442"/>
      <c r="J195" s="532"/>
      <c r="K195" s="288"/>
      <c r="L195" s="387">
        <v>0</v>
      </c>
      <c r="M195" s="288"/>
      <c r="N195" s="175">
        <f t="shared" ref="N195:N225" si="143">E195+H195+I195+K195+L195+M195</f>
        <v>0</v>
      </c>
    </row>
    <row r="196" spans="1:14" s="293" customFormat="1" ht="88.5" customHeight="1">
      <c r="A196" s="374"/>
      <c r="B196" s="528"/>
      <c r="C196" s="405"/>
      <c r="D196" s="159" t="s">
        <v>6</v>
      </c>
      <c r="E196" s="442"/>
      <c r="F196" s="442"/>
      <c r="G196" s="442"/>
      <c r="H196" s="442"/>
      <c r="I196" s="442"/>
      <c r="J196" s="532"/>
      <c r="K196" s="288"/>
      <c r="L196" s="387">
        <v>6.2080000000000002</v>
      </c>
      <c r="M196" s="288"/>
      <c r="N196" s="175">
        <f t="shared" si="143"/>
        <v>6.2080000000000002</v>
      </c>
    </row>
    <row r="197" spans="1:14" s="293" customFormat="1" ht="51.75" customHeight="1">
      <c r="A197" s="374"/>
      <c r="B197" s="528"/>
      <c r="C197" s="405"/>
      <c r="D197" s="159" t="s">
        <v>7</v>
      </c>
      <c r="E197" s="442"/>
      <c r="F197" s="442"/>
      <c r="G197" s="442"/>
      <c r="H197" s="442"/>
      <c r="I197" s="442"/>
      <c r="J197" s="533"/>
      <c r="K197" s="288"/>
      <c r="L197" s="395">
        <v>0.192</v>
      </c>
      <c r="M197" s="288"/>
      <c r="N197" s="175">
        <f t="shared" si="143"/>
        <v>0.192</v>
      </c>
    </row>
    <row r="198" spans="1:14" s="293" customFormat="1" ht="51.75" customHeight="1">
      <c r="A198" s="374"/>
      <c r="B198" s="529" t="s">
        <v>131</v>
      </c>
      <c r="C198" s="405"/>
      <c r="D198" s="294" t="s">
        <v>13</v>
      </c>
      <c r="E198" s="32">
        <f>SUM(E199:E201)</f>
        <v>0</v>
      </c>
      <c r="F198" s="32">
        <f t="shared" ref="F198:I198" si="144">SUM(F199:F201)</f>
        <v>0</v>
      </c>
      <c r="G198" s="32">
        <f t="shared" si="144"/>
        <v>0</v>
      </c>
      <c r="H198" s="32">
        <f t="shared" si="144"/>
        <v>0</v>
      </c>
      <c r="I198" s="32">
        <f t="shared" si="144"/>
        <v>0</v>
      </c>
      <c r="J198" s="531" t="s">
        <v>94</v>
      </c>
      <c r="K198" s="366"/>
      <c r="L198" s="295">
        <f t="shared" ref="L198" si="145">SUM(L199:L201)</f>
        <v>19.550999999999998</v>
      </c>
      <c r="M198" s="288"/>
      <c r="N198" s="37">
        <f>E198+H198+I198+K198+L198+M198</f>
        <v>19.550999999999998</v>
      </c>
    </row>
    <row r="199" spans="1:14" s="293" customFormat="1" ht="51.75" customHeight="1">
      <c r="A199" s="374"/>
      <c r="B199" s="525"/>
      <c r="C199" s="405"/>
      <c r="D199" s="159" t="s">
        <v>14</v>
      </c>
      <c r="E199" s="442"/>
      <c r="F199" s="442"/>
      <c r="G199" s="442"/>
      <c r="H199" s="442"/>
      <c r="I199" s="442"/>
      <c r="J199" s="532"/>
      <c r="K199" s="366"/>
      <c r="L199" s="387">
        <v>18.585999999999999</v>
      </c>
      <c r="M199" s="288"/>
      <c r="N199" s="175">
        <f t="shared" si="143"/>
        <v>18.585999999999999</v>
      </c>
    </row>
    <row r="200" spans="1:14" s="293" customFormat="1" ht="51.75" customHeight="1">
      <c r="A200" s="374"/>
      <c r="B200" s="525"/>
      <c r="C200" s="405"/>
      <c r="D200" s="159" t="s">
        <v>6</v>
      </c>
      <c r="E200" s="442"/>
      <c r="F200" s="442"/>
      <c r="G200" s="442"/>
      <c r="H200" s="442"/>
      <c r="I200" s="442"/>
      <c r="J200" s="532"/>
      <c r="K200" s="366"/>
      <c r="L200" s="387">
        <v>0.379</v>
      </c>
      <c r="M200" s="288"/>
      <c r="N200" s="175">
        <f t="shared" si="143"/>
        <v>0.379</v>
      </c>
    </row>
    <row r="201" spans="1:14" s="293" customFormat="1" ht="51.75" customHeight="1">
      <c r="A201" s="374"/>
      <c r="B201" s="530"/>
      <c r="C201" s="405"/>
      <c r="D201" s="159" t="s">
        <v>7</v>
      </c>
      <c r="E201" s="442"/>
      <c r="F201" s="442"/>
      <c r="G201" s="442"/>
      <c r="H201" s="442"/>
      <c r="I201" s="442"/>
      <c r="J201" s="533"/>
      <c r="K201" s="366"/>
      <c r="L201" s="395">
        <v>0.58599999999999997</v>
      </c>
      <c r="M201" s="288"/>
      <c r="N201" s="175">
        <f t="shared" si="143"/>
        <v>0.58599999999999997</v>
      </c>
    </row>
    <row r="202" spans="1:14" s="293" customFormat="1" ht="51.75" customHeight="1">
      <c r="A202" s="374"/>
      <c r="B202" s="528" t="s">
        <v>136</v>
      </c>
      <c r="C202" s="405"/>
      <c r="D202" s="294" t="s">
        <v>13</v>
      </c>
      <c r="E202" s="32">
        <f>SUM(E203:E205)</f>
        <v>0</v>
      </c>
      <c r="F202" s="32">
        <f t="shared" ref="F202:I202" si="146">SUM(F203:F205)</f>
        <v>0</v>
      </c>
      <c r="G202" s="32">
        <f t="shared" si="146"/>
        <v>0</v>
      </c>
      <c r="H202" s="32">
        <f t="shared" si="146"/>
        <v>0</v>
      </c>
      <c r="I202" s="32">
        <f t="shared" si="146"/>
        <v>0</v>
      </c>
      <c r="J202" s="531" t="s">
        <v>137</v>
      </c>
      <c r="K202" s="295">
        <f t="shared" ref="K202:M202" si="147">SUM(K203:K205)</f>
        <v>0</v>
      </c>
      <c r="L202" s="295">
        <f t="shared" si="147"/>
        <v>0</v>
      </c>
      <c r="M202" s="295">
        <f t="shared" si="147"/>
        <v>8.8860600000000005</v>
      </c>
      <c r="N202" s="37">
        <f>E202+H202+I202+K202+L202+M202</f>
        <v>8.8860600000000005</v>
      </c>
    </row>
    <row r="203" spans="1:14" s="293" customFormat="1" ht="51.75" customHeight="1">
      <c r="A203" s="374"/>
      <c r="B203" s="528"/>
      <c r="C203" s="405"/>
      <c r="D203" s="159" t="s">
        <v>14</v>
      </c>
      <c r="E203" s="442"/>
      <c r="F203" s="442"/>
      <c r="G203" s="442"/>
      <c r="H203" s="442"/>
      <c r="I203" s="442"/>
      <c r="J203" s="532"/>
      <c r="K203" s="366"/>
      <c r="L203" s="288"/>
      <c r="M203" s="387">
        <v>0</v>
      </c>
      <c r="N203" s="175">
        <f t="shared" si="143"/>
        <v>0</v>
      </c>
    </row>
    <row r="204" spans="1:14" s="293" customFormat="1" ht="51.75" customHeight="1">
      <c r="A204" s="374"/>
      <c r="B204" s="528"/>
      <c r="C204" s="405"/>
      <c r="D204" s="159" t="s">
        <v>6</v>
      </c>
      <c r="E204" s="442"/>
      <c r="F204" s="442"/>
      <c r="G204" s="442"/>
      <c r="H204" s="442"/>
      <c r="I204" s="442"/>
      <c r="J204" s="532"/>
      <c r="K204" s="366"/>
      <c r="L204" s="288"/>
      <c r="M204" s="387">
        <v>8.1722000000000001</v>
      </c>
      <c r="N204" s="175">
        <f t="shared" si="143"/>
        <v>8.1722000000000001</v>
      </c>
    </row>
    <row r="205" spans="1:14" s="293" customFormat="1" ht="51.75" customHeight="1">
      <c r="A205" s="374"/>
      <c r="B205" s="529"/>
      <c r="C205" s="405"/>
      <c r="D205" s="159" t="s">
        <v>7</v>
      </c>
      <c r="E205" s="442"/>
      <c r="F205" s="442"/>
      <c r="G205" s="442"/>
      <c r="H205" s="442"/>
      <c r="I205" s="442"/>
      <c r="J205" s="533"/>
      <c r="K205" s="366"/>
      <c r="L205" s="288"/>
      <c r="M205" s="395">
        <v>0.71386000000000005</v>
      </c>
      <c r="N205" s="175">
        <f t="shared" si="143"/>
        <v>0.71386000000000005</v>
      </c>
    </row>
    <row r="206" spans="1:14" s="293" customFormat="1" ht="51.75" customHeight="1">
      <c r="A206" s="374"/>
      <c r="B206" s="528" t="s">
        <v>88</v>
      </c>
      <c r="C206" s="405"/>
      <c r="D206" s="294" t="s">
        <v>13</v>
      </c>
      <c r="E206" s="32">
        <f>SUM(E207:E209)</f>
        <v>0</v>
      </c>
      <c r="F206" s="32">
        <f t="shared" ref="F206:I206" si="148">SUM(F207:F209)</f>
        <v>0</v>
      </c>
      <c r="G206" s="32">
        <f t="shared" si="148"/>
        <v>0</v>
      </c>
      <c r="H206" s="32">
        <f t="shared" si="148"/>
        <v>0</v>
      </c>
      <c r="I206" s="32">
        <f t="shared" si="148"/>
        <v>0</v>
      </c>
      <c r="J206" s="531" t="s">
        <v>94</v>
      </c>
      <c r="K206" s="295">
        <f t="shared" ref="K206:M206" si="149">SUM(K207:K209)</f>
        <v>0</v>
      </c>
      <c r="L206" s="295">
        <f t="shared" si="149"/>
        <v>5.4605000000000006</v>
      </c>
      <c r="M206" s="295">
        <f t="shared" si="149"/>
        <v>0</v>
      </c>
      <c r="N206" s="37">
        <f>E206+H206+I206+K206+L206+M206</f>
        <v>5.4605000000000006</v>
      </c>
    </row>
    <row r="207" spans="1:14" s="293" customFormat="1" ht="51.75" customHeight="1">
      <c r="A207" s="374"/>
      <c r="B207" s="528"/>
      <c r="C207" s="405"/>
      <c r="D207" s="159" t="s">
        <v>14</v>
      </c>
      <c r="E207" s="442"/>
      <c r="F207" s="442"/>
      <c r="G207" s="442"/>
      <c r="H207" s="442"/>
      <c r="I207" s="442"/>
      <c r="J207" s="532"/>
      <c r="K207" s="366"/>
      <c r="L207" s="387">
        <v>0</v>
      </c>
      <c r="M207" s="288"/>
      <c r="N207" s="175">
        <f t="shared" si="143"/>
        <v>0</v>
      </c>
    </row>
    <row r="208" spans="1:14" s="293" customFormat="1" ht="51.75" customHeight="1">
      <c r="A208" s="374"/>
      <c r="B208" s="528"/>
      <c r="C208" s="405"/>
      <c r="D208" s="159" t="s">
        <v>6</v>
      </c>
      <c r="E208" s="442"/>
      <c r="F208" s="442"/>
      <c r="G208" s="442"/>
      <c r="H208" s="442"/>
      <c r="I208" s="442"/>
      <c r="J208" s="532"/>
      <c r="K208" s="366"/>
      <c r="L208" s="387">
        <v>5.2967000000000004</v>
      </c>
      <c r="M208" s="288"/>
      <c r="N208" s="175">
        <f t="shared" si="143"/>
        <v>5.2967000000000004</v>
      </c>
    </row>
    <row r="209" spans="1:14" s="293" customFormat="1" ht="51.75" customHeight="1">
      <c r="A209" s="374"/>
      <c r="B209" s="528"/>
      <c r="C209" s="405"/>
      <c r="D209" s="159" t="s">
        <v>7</v>
      </c>
      <c r="E209" s="442"/>
      <c r="F209" s="442"/>
      <c r="G209" s="442"/>
      <c r="H209" s="442"/>
      <c r="I209" s="442"/>
      <c r="J209" s="533"/>
      <c r="K209" s="366"/>
      <c r="L209" s="395">
        <v>0.1638</v>
      </c>
      <c r="M209" s="288"/>
      <c r="N209" s="175">
        <f t="shared" si="143"/>
        <v>0.1638</v>
      </c>
    </row>
    <row r="210" spans="1:14" s="293" customFormat="1" ht="51.75" customHeight="1">
      <c r="A210" s="374"/>
      <c r="B210" s="528" t="s">
        <v>89</v>
      </c>
      <c r="C210" s="405"/>
      <c r="D210" s="294" t="s">
        <v>13</v>
      </c>
      <c r="E210" s="32">
        <f>SUM(E211:E213)</f>
        <v>0</v>
      </c>
      <c r="F210" s="32">
        <f t="shared" ref="F210:I210" si="150">SUM(F211:F213)</f>
        <v>0</v>
      </c>
      <c r="G210" s="32">
        <f t="shared" si="150"/>
        <v>0</v>
      </c>
      <c r="H210" s="32">
        <f t="shared" si="150"/>
        <v>0</v>
      </c>
      <c r="I210" s="32">
        <f t="shared" si="150"/>
        <v>0</v>
      </c>
      <c r="J210" s="531" t="s">
        <v>93</v>
      </c>
      <c r="K210" s="295">
        <f t="shared" ref="K210:M210" si="151">SUM(K211:K213)</f>
        <v>2.4535</v>
      </c>
      <c r="L210" s="295">
        <f t="shared" si="151"/>
        <v>0</v>
      </c>
      <c r="M210" s="295">
        <f t="shared" si="151"/>
        <v>0</v>
      </c>
      <c r="N210" s="37">
        <f>E210+H210+I210+K210+L210+M210</f>
        <v>2.4535</v>
      </c>
    </row>
    <row r="211" spans="1:14" s="293" customFormat="1" ht="51.75" customHeight="1">
      <c r="A211" s="374"/>
      <c r="B211" s="528"/>
      <c r="C211" s="405"/>
      <c r="D211" s="159" t="s">
        <v>14</v>
      </c>
      <c r="E211" s="442"/>
      <c r="F211" s="442"/>
      <c r="G211" s="442"/>
      <c r="H211" s="442"/>
      <c r="I211" s="442"/>
      <c r="J211" s="532"/>
      <c r="K211" s="387">
        <v>0</v>
      </c>
      <c r="L211" s="288"/>
      <c r="M211" s="288"/>
      <c r="N211" s="175">
        <f t="shared" si="143"/>
        <v>0</v>
      </c>
    </row>
    <row r="212" spans="1:14" s="293" customFormat="1" ht="51.75" customHeight="1">
      <c r="A212" s="374"/>
      <c r="B212" s="528"/>
      <c r="C212" s="405"/>
      <c r="D212" s="159" t="s">
        <v>6</v>
      </c>
      <c r="E212" s="442"/>
      <c r="F212" s="442"/>
      <c r="G212" s="442"/>
      <c r="H212" s="442"/>
      <c r="I212" s="442"/>
      <c r="J212" s="532"/>
      <c r="K212" s="387">
        <v>2.38</v>
      </c>
      <c r="L212" s="288"/>
      <c r="M212" s="288"/>
      <c r="N212" s="175">
        <f t="shared" si="143"/>
        <v>2.38</v>
      </c>
    </row>
    <row r="213" spans="1:14" s="293" customFormat="1" ht="51.75" customHeight="1">
      <c r="A213" s="374"/>
      <c r="B213" s="528"/>
      <c r="C213" s="405"/>
      <c r="D213" s="159" t="s">
        <v>7</v>
      </c>
      <c r="E213" s="442"/>
      <c r="F213" s="442"/>
      <c r="G213" s="442"/>
      <c r="H213" s="442"/>
      <c r="I213" s="442"/>
      <c r="J213" s="533"/>
      <c r="K213" s="395">
        <v>7.3499999999999996E-2</v>
      </c>
      <c r="L213" s="288"/>
      <c r="M213" s="288"/>
      <c r="N213" s="175">
        <f t="shared" si="143"/>
        <v>7.3499999999999996E-2</v>
      </c>
    </row>
    <row r="214" spans="1:14" s="293" customFormat="1" ht="51.75" customHeight="1">
      <c r="A214" s="374"/>
      <c r="B214" s="529" t="s">
        <v>90</v>
      </c>
      <c r="C214" s="405"/>
      <c r="D214" s="294" t="s">
        <v>13</v>
      </c>
      <c r="E214" s="32">
        <f>SUM(E215:E217)</f>
        <v>0</v>
      </c>
      <c r="F214" s="32">
        <f t="shared" ref="F214:I214" si="152">SUM(F215:F217)</f>
        <v>0</v>
      </c>
      <c r="G214" s="32">
        <f t="shared" si="152"/>
        <v>0</v>
      </c>
      <c r="H214" s="32">
        <f t="shared" si="152"/>
        <v>0</v>
      </c>
      <c r="I214" s="32">
        <f t="shared" si="152"/>
        <v>0</v>
      </c>
      <c r="J214" s="531" t="s">
        <v>94</v>
      </c>
      <c r="K214" s="295">
        <f t="shared" ref="K214:M214" si="153">SUM(K215:K217)</f>
        <v>0</v>
      </c>
      <c r="L214" s="295">
        <f t="shared" si="153"/>
        <v>1.6165</v>
      </c>
      <c r="M214" s="295">
        <f t="shared" si="153"/>
        <v>0</v>
      </c>
      <c r="N214" s="37">
        <f>E214+H214+I214+K214+L214+M214</f>
        <v>1.6165</v>
      </c>
    </row>
    <row r="215" spans="1:14" s="293" customFormat="1" ht="51.75" customHeight="1">
      <c r="A215" s="374"/>
      <c r="B215" s="525"/>
      <c r="C215" s="405"/>
      <c r="D215" s="159" t="s">
        <v>14</v>
      </c>
      <c r="E215" s="442"/>
      <c r="F215" s="442"/>
      <c r="G215" s="442"/>
      <c r="H215" s="442"/>
      <c r="I215" s="442"/>
      <c r="J215" s="532"/>
      <c r="K215" s="366"/>
      <c r="L215" s="387">
        <v>0</v>
      </c>
      <c r="M215" s="288"/>
      <c r="N215" s="175">
        <f t="shared" si="143"/>
        <v>0</v>
      </c>
    </row>
    <row r="216" spans="1:14" s="293" customFormat="1" ht="51.75" customHeight="1">
      <c r="A216" s="374"/>
      <c r="B216" s="525"/>
      <c r="C216" s="405"/>
      <c r="D216" s="159" t="s">
        <v>6</v>
      </c>
      <c r="E216" s="442"/>
      <c r="F216" s="442"/>
      <c r="G216" s="442"/>
      <c r="H216" s="442"/>
      <c r="I216" s="442"/>
      <c r="J216" s="532"/>
      <c r="K216" s="366"/>
      <c r="L216" s="387">
        <v>1.5680000000000001</v>
      </c>
      <c r="M216" s="288"/>
      <c r="N216" s="175">
        <f t="shared" si="143"/>
        <v>1.5680000000000001</v>
      </c>
    </row>
    <row r="217" spans="1:14" s="293" customFormat="1" ht="51.75" customHeight="1">
      <c r="A217" s="374"/>
      <c r="B217" s="530"/>
      <c r="C217" s="405"/>
      <c r="D217" s="159" t="s">
        <v>7</v>
      </c>
      <c r="E217" s="442"/>
      <c r="F217" s="442"/>
      <c r="G217" s="442"/>
      <c r="H217" s="442"/>
      <c r="I217" s="442"/>
      <c r="J217" s="533"/>
      <c r="K217" s="366"/>
      <c r="L217" s="395">
        <v>4.8500000000000001E-2</v>
      </c>
      <c r="M217" s="288"/>
      <c r="N217" s="175">
        <f t="shared" si="143"/>
        <v>4.8500000000000001E-2</v>
      </c>
    </row>
    <row r="218" spans="1:14" s="293" customFormat="1" ht="51.75" customHeight="1">
      <c r="A218" s="374"/>
      <c r="B218" s="528" t="s">
        <v>91</v>
      </c>
      <c r="C218" s="405"/>
      <c r="D218" s="294" t="s">
        <v>13</v>
      </c>
      <c r="E218" s="32">
        <f>SUM(E219:E221)</f>
        <v>0</v>
      </c>
      <c r="F218" s="32">
        <f t="shared" ref="F218:I218" si="154">SUM(F219:F221)</f>
        <v>0</v>
      </c>
      <c r="G218" s="32">
        <f t="shared" si="154"/>
        <v>0</v>
      </c>
      <c r="H218" s="32">
        <f t="shared" si="154"/>
        <v>0</v>
      </c>
      <c r="I218" s="32">
        <f t="shared" si="154"/>
        <v>0</v>
      </c>
      <c r="J218" s="531" t="s">
        <v>94</v>
      </c>
      <c r="K218" s="295">
        <f t="shared" ref="K218:M218" si="155">SUM(K219:K221)</f>
        <v>0</v>
      </c>
      <c r="L218" s="295">
        <f t="shared" si="155"/>
        <v>2.1741999999999999</v>
      </c>
      <c r="M218" s="295">
        <f t="shared" si="155"/>
        <v>0</v>
      </c>
      <c r="N218" s="37">
        <f>E218+H218+I218+K218+L218+M218</f>
        <v>2.1741999999999999</v>
      </c>
    </row>
    <row r="219" spans="1:14" s="293" customFormat="1" ht="51.75" customHeight="1">
      <c r="A219" s="374"/>
      <c r="B219" s="528"/>
      <c r="C219" s="405"/>
      <c r="D219" s="159" t="s">
        <v>14</v>
      </c>
      <c r="E219" s="442"/>
      <c r="F219" s="442"/>
      <c r="G219" s="442"/>
      <c r="H219" s="442"/>
      <c r="I219" s="442"/>
      <c r="J219" s="532"/>
      <c r="K219" s="366"/>
      <c r="L219" s="387">
        <v>0</v>
      </c>
      <c r="M219" s="288"/>
      <c r="N219" s="175">
        <f t="shared" si="143"/>
        <v>0</v>
      </c>
    </row>
    <row r="220" spans="1:14" s="293" customFormat="1" ht="51.75" customHeight="1">
      <c r="A220" s="374"/>
      <c r="B220" s="528"/>
      <c r="C220" s="405"/>
      <c r="D220" s="159" t="s">
        <v>6</v>
      </c>
      <c r="E220" s="442"/>
      <c r="F220" s="442"/>
      <c r="G220" s="442"/>
      <c r="H220" s="442"/>
      <c r="I220" s="442"/>
      <c r="J220" s="532"/>
      <c r="K220" s="366"/>
      <c r="L220" s="387">
        <v>2.109</v>
      </c>
      <c r="M220" s="288"/>
      <c r="N220" s="175">
        <f t="shared" si="143"/>
        <v>2.109</v>
      </c>
    </row>
    <row r="221" spans="1:14" s="293" customFormat="1" ht="61.5" customHeight="1">
      <c r="A221" s="374"/>
      <c r="B221" s="529"/>
      <c r="C221" s="405"/>
      <c r="D221" s="159" t="s">
        <v>7</v>
      </c>
      <c r="E221" s="442"/>
      <c r="F221" s="442"/>
      <c r="G221" s="442"/>
      <c r="H221" s="442"/>
      <c r="I221" s="442"/>
      <c r="J221" s="533"/>
      <c r="K221" s="366"/>
      <c r="L221" s="395">
        <v>6.5199999999999994E-2</v>
      </c>
      <c r="M221" s="288"/>
      <c r="N221" s="175">
        <f t="shared" si="143"/>
        <v>6.5199999999999994E-2</v>
      </c>
    </row>
    <row r="222" spans="1:14" s="293" customFormat="1" ht="51.75" customHeight="1">
      <c r="A222" s="374"/>
      <c r="B222" s="528" t="s">
        <v>92</v>
      </c>
      <c r="C222" s="405"/>
      <c r="D222" s="294" t="s">
        <v>13</v>
      </c>
      <c r="E222" s="32">
        <f>SUM(E223:E225)</f>
        <v>0</v>
      </c>
      <c r="F222" s="32">
        <f t="shared" ref="F222:I222" si="156">SUM(F223:F225)</f>
        <v>0</v>
      </c>
      <c r="G222" s="32">
        <f t="shared" si="156"/>
        <v>0</v>
      </c>
      <c r="H222" s="32">
        <f t="shared" si="156"/>
        <v>0</v>
      </c>
      <c r="I222" s="32">
        <f t="shared" si="156"/>
        <v>0</v>
      </c>
      <c r="J222" s="531" t="s">
        <v>94</v>
      </c>
      <c r="K222" s="295">
        <f t="shared" ref="K222:M222" si="157">SUM(K223:K225)</f>
        <v>0</v>
      </c>
      <c r="L222" s="295">
        <f t="shared" si="157"/>
        <v>15.495744999999999</v>
      </c>
      <c r="M222" s="295">
        <f t="shared" si="157"/>
        <v>0</v>
      </c>
      <c r="N222" s="37">
        <f>E222+H222+I222+K222+L222+M222</f>
        <v>15.495744999999999</v>
      </c>
    </row>
    <row r="223" spans="1:14" s="293" customFormat="1" ht="51.75" customHeight="1">
      <c r="A223" s="374"/>
      <c r="B223" s="528"/>
      <c r="C223" s="405"/>
      <c r="D223" s="159" t="s">
        <v>14</v>
      </c>
      <c r="E223" s="442"/>
      <c r="F223" s="442"/>
      <c r="G223" s="442"/>
      <c r="H223" s="442"/>
      <c r="I223" s="442"/>
      <c r="J223" s="532"/>
      <c r="K223" s="366"/>
      <c r="L223" s="387">
        <v>0</v>
      </c>
      <c r="M223" s="288"/>
      <c r="N223" s="175">
        <f t="shared" si="143"/>
        <v>0</v>
      </c>
    </row>
    <row r="224" spans="1:14" s="293" customFormat="1" ht="51.75" customHeight="1">
      <c r="A224" s="374"/>
      <c r="B224" s="528"/>
      <c r="C224" s="405"/>
      <c r="D224" s="159" t="s">
        <v>6</v>
      </c>
      <c r="E224" s="442"/>
      <c r="F224" s="442"/>
      <c r="G224" s="442"/>
      <c r="H224" s="442"/>
      <c r="I224" s="442"/>
      <c r="J224" s="532"/>
      <c r="K224" s="366"/>
      <c r="L224" s="387">
        <v>15.03</v>
      </c>
      <c r="M224" s="288"/>
      <c r="N224" s="175">
        <f t="shared" si="143"/>
        <v>15.03</v>
      </c>
    </row>
    <row r="225" spans="1:15" s="293" customFormat="1" ht="51.75" customHeight="1">
      <c r="A225" s="374"/>
      <c r="B225" s="528"/>
      <c r="C225" s="405"/>
      <c r="D225" s="159" t="s">
        <v>7</v>
      </c>
      <c r="E225" s="442"/>
      <c r="F225" s="442"/>
      <c r="G225" s="442"/>
      <c r="H225" s="442"/>
      <c r="I225" s="442"/>
      <c r="J225" s="533"/>
      <c r="K225" s="366"/>
      <c r="L225" s="395">
        <v>0.46574500000000002</v>
      </c>
      <c r="M225" s="288"/>
      <c r="N225" s="175">
        <f t="shared" si="143"/>
        <v>0.46574500000000002</v>
      </c>
    </row>
    <row r="226" spans="1:15" s="296" customFormat="1" ht="62.25" customHeight="1">
      <c r="A226" s="459"/>
      <c r="B226" s="31" t="s">
        <v>133</v>
      </c>
      <c r="C226" s="461"/>
      <c r="D226" s="350" t="s">
        <v>5</v>
      </c>
      <c r="E226" s="351">
        <f>E227+E228+E229</f>
        <v>0</v>
      </c>
      <c r="F226" s="351">
        <f t="shared" ref="F226:I226" si="158">F227+F228+F229</f>
        <v>0</v>
      </c>
      <c r="G226" s="351">
        <f t="shared" si="158"/>
        <v>0</v>
      </c>
      <c r="H226" s="351">
        <f t="shared" si="158"/>
        <v>0</v>
      </c>
      <c r="I226" s="351">
        <f t="shared" si="158"/>
        <v>0</v>
      </c>
      <c r="J226" s="519"/>
      <c r="K226" s="388">
        <f t="shared" ref="K226:N226" si="159">K227+K228+K229</f>
        <v>52.783500000000004</v>
      </c>
      <c r="L226" s="388">
        <f t="shared" si="159"/>
        <v>50.697944999999997</v>
      </c>
      <c r="M226" s="351">
        <f t="shared" si="159"/>
        <v>8.8860600000000005</v>
      </c>
      <c r="N226" s="352">
        <f t="shared" si="159"/>
        <v>112.36750500000001</v>
      </c>
    </row>
    <row r="227" spans="1:15" ht="20.25" customHeight="1">
      <c r="A227" s="459"/>
      <c r="B227" s="466" t="s">
        <v>39</v>
      </c>
      <c r="C227" s="461"/>
      <c r="D227" s="362" t="s">
        <v>14</v>
      </c>
      <c r="E227" s="353">
        <f>E195+E199+E203+E207+E211+E215+E219+E223+E191</f>
        <v>0</v>
      </c>
      <c r="F227" s="353">
        <f>F195+F199+F203+F207+F211+F215+F219+F223+F191</f>
        <v>0</v>
      </c>
      <c r="G227" s="353">
        <f>G195+G199+G203+G207+G211+G215+G219+G223+G191</f>
        <v>0</v>
      </c>
      <c r="H227" s="353">
        <f>H195+H199+H203+H207+H211+H215+H219+H223+H191</f>
        <v>0</v>
      </c>
      <c r="I227" s="353">
        <f>I195+I199+I203+I207+I211+I215+I219+I223+I191</f>
        <v>0</v>
      </c>
      <c r="J227" s="520"/>
      <c r="K227" s="353">
        <f>K195+K199+K203+K207+K211+K215+K219+K223+K191</f>
        <v>0</v>
      </c>
      <c r="L227" s="353">
        <f>L195+L199+L203+L207+L211+L215+L219+L223+L191</f>
        <v>18.585999999999999</v>
      </c>
      <c r="M227" s="353">
        <f>M195+M199+M203+M207+M211+M215+M219+M223+M191</f>
        <v>0</v>
      </c>
      <c r="N227" s="426">
        <f t="shared" ref="N227:N229" si="160">E227+H227+I227+K227+L227+M227</f>
        <v>18.585999999999999</v>
      </c>
    </row>
    <row r="228" spans="1:15" ht="28.5" customHeight="1">
      <c r="A228" s="459"/>
      <c r="B228" s="522"/>
      <c r="C228" s="461"/>
      <c r="D228" s="362" t="s">
        <v>6</v>
      </c>
      <c r="E228" s="353">
        <f t="shared" ref="E228:F229" si="161">E196+E200+E204+E208+E212+E216+E220+E224+E192</f>
        <v>0</v>
      </c>
      <c r="F228" s="353">
        <f t="shared" si="161"/>
        <v>0</v>
      </c>
      <c r="G228" s="353">
        <f t="shared" ref="G228:I228" si="162">G196+G200+G204+G208+G212+G216+G220+G224+G192</f>
        <v>0</v>
      </c>
      <c r="H228" s="353">
        <f t="shared" si="162"/>
        <v>0</v>
      </c>
      <c r="I228" s="353">
        <f t="shared" si="162"/>
        <v>0</v>
      </c>
      <c r="J228" s="520"/>
      <c r="K228" s="353">
        <f t="shared" ref="K228:M228" si="163">K196+K200+K204+K208+K212+K216+K220+K224+K192</f>
        <v>49.03</v>
      </c>
      <c r="L228" s="353">
        <f t="shared" si="163"/>
        <v>30.590699999999998</v>
      </c>
      <c r="M228" s="353">
        <f t="shared" si="163"/>
        <v>8.1722000000000001</v>
      </c>
      <c r="N228" s="426">
        <f t="shared" si="160"/>
        <v>87.792900000000003</v>
      </c>
    </row>
    <row r="229" spans="1:15" s="296" customFormat="1" ht="21" customHeight="1" thickBot="1">
      <c r="A229" s="460"/>
      <c r="B229" s="523"/>
      <c r="C229" s="462"/>
      <c r="D229" s="363" t="s">
        <v>7</v>
      </c>
      <c r="E229" s="353">
        <f t="shared" si="161"/>
        <v>0</v>
      </c>
      <c r="F229" s="353">
        <f t="shared" si="161"/>
        <v>0</v>
      </c>
      <c r="G229" s="353">
        <f t="shared" ref="G229:I229" si="164">G197+G201+G205+G209+G213+G217+G221+G225+G193</f>
        <v>0</v>
      </c>
      <c r="H229" s="353">
        <f t="shared" si="164"/>
        <v>0</v>
      </c>
      <c r="I229" s="353">
        <f t="shared" si="164"/>
        <v>0</v>
      </c>
      <c r="J229" s="521"/>
      <c r="K229" s="353">
        <f t="shared" ref="K229:M229" si="165">K197+K201+K205+K209+K213+K217+K221+K225+K193</f>
        <v>3.7535000000000003</v>
      </c>
      <c r="L229" s="353">
        <f t="shared" si="165"/>
        <v>1.521245</v>
      </c>
      <c r="M229" s="353">
        <f t="shared" si="165"/>
        <v>0.71386000000000005</v>
      </c>
      <c r="N229" s="427">
        <f t="shared" si="160"/>
        <v>5.9886050000000006</v>
      </c>
    </row>
    <row r="230" spans="1:15" s="296" customFormat="1" ht="53.25" customHeight="1" thickBot="1">
      <c r="A230" s="27"/>
      <c r="B230" s="28"/>
      <c r="C230" s="28"/>
      <c r="D230" s="28"/>
      <c r="E230" s="48" t="s">
        <v>40</v>
      </c>
      <c r="F230" s="47" t="s">
        <v>46</v>
      </c>
      <c r="G230" s="49"/>
      <c r="H230" s="28"/>
      <c r="I230" s="28"/>
      <c r="J230" s="28"/>
      <c r="K230" s="28"/>
      <c r="L230" s="28"/>
      <c r="M230" s="28"/>
      <c r="N230" s="29"/>
    </row>
    <row r="231" spans="1:15" s="296" customFormat="1" ht="19.5">
      <c r="A231" s="5"/>
      <c r="B231" s="6" t="s">
        <v>10</v>
      </c>
      <c r="C231" s="469" t="s">
        <v>11</v>
      </c>
      <c r="D231" s="470"/>
      <c r="E231" s="470"/>
      <c r="F231" s="470"/>
      <c r="G231" s="470"/>
      <c r="H231" s="470"/>
      <c r="I231" s="470"/>
      <c r="J231" s="470"/>
      <c r="K231" s="471"/>
      <c r="L231" s="471"/>
      <c r="M231" s="471"/>
      <c r="N231" s="472"/>
    </row>
    <row r="232" spans="1:15" s="293" customFormat="1" ht="22.5" customHeight="1">
      <c r="A232" s="483" t="s">
        <v>143</v>
      </c>
      <c r="B232" s="456" t="s">
        <v>109</v>
      </c>
      <c r="C232" s="484"/>
      <c r="D232" s="294" t="s">
        <v>13</v>
      </c>
      <c r="E232" s="32">
        <f t="shared" ref="E232:I232" si="166">SUM(E233:E235)</f>
        <v>47.483870000000003</v>
      </c>
      <c r="F232" s="32">
        <f t="shared" si="166"/>
        <v>47.3795</v>
      </c>
      <c r="G232" s="32">
        <f t="shared" si="166"/>
        <v>14.8529</v>
      </c>
      <c r="H232" s="32">
        <f t="shared" si="166"/>
        <v>31.58315</v>
      </c>
      <c r="I232" s="32">
        <f t="shared" si="166"/>
        <v>0</v>
      </c>
      <c r="J232" s="479" t="s">
        <v>157</v>
      </c>
      <c r="K232" s="295">
        <f t="shared" ref="K232:M232" si="167">SUM(K233:K235)</f>
        <v>0</v>
      </c>
      <c r="L232" s="295">
        <f t="shared" si="167"/>
        <v>2.9</v>
      </c>
      <c r="M232" s="295">
        <f t="shared" si="167"/>
        <v>18.663498000000001</v>
      </c>
      <c r="N232" s="37">
        <f>E232+H232+I232+K232+L232+M232</f>
        <v>100.63051800000001</v>
      </c>
      <c r="O232" s="434"/>
    </row>
    <row r="233" spans="1:15" s="293" customFormat="1" ht="23.25">
      <c r="A233" s="477"/>
      <c r="B233" s="457"/>
      <c r="C233" s="474"/>
      <c r="D233" s="159" t="s">
        <v>14</v>
      </c>
      <c r="E233" s="442">
        <v>0</v>
      </c>
      <c r="F233" s="442">
        <v>0</v>
      </c>
      <c r="G233" s="442">
        <v>0</v>
      </c>
      <c r="H233" s="442">
        <v>0</v>
      </c>
      <c r="I233" s="442"/>
      <c r="J233" s="464"/>
      <c r="K233" s="286">
        <v>0</v>
      </c>
      <c r="L233" s="286">
        <v>0</v>
      </c>
      <c r="M233" s="386">
        <v>0</v>
      </c>
      <c r="N233" s="175">
        <f t="shared" ref="N233:N235" si="168">E233+H233+I233+K233+L233+M233</f>
        <v>0</v>
      </c>
      <c r="O233" s="434"/>
    </row>
    <row r="234" spans="1:15" s="293" customFormat="1" ht="23.25">
      <c r="A234" s="477"/>
      <c r="B234" s="457"/>
      <c r="C234" s="474"/>
      <c r="D234" s="159" t="s">
        <v>6</v>
      </c>
      <c r="E234" s="442">
        <v>47</v>
      </c>
      <c r="F234" s="442">
        <v>47</v>
      </c>
      <c r="G234" s="442">
        <v>14.7341</v>
      </c>
      <c r="H234" s="442">
        <v>31.260999999999999</v>
      </c>
      <c r="I234" s="442"/>
      <c r="J234" s="464"/>
      <c r="K234" s="286">
        <v>0</v>
      </c>
      <c r="L234" s="286">
        <v>2.88</v>
      </c>
      <c r="M234" s="386">
        <v>18.514189999999999</v>
      </c>
      <c r="N234" s="175">
        <f t="shared" si="168"/>
        <v>99.65518999999999</v>
      </c>
      <c r="O234" s="434"/>
    </row>
    <row r="235" spans="1:15" s="293" customFormat="1" ht="23.25">
      <c r="A235" s="478"/>
      <c r="B235" s="457"/>
      <c r="C235" s="475"/>
      <c r="D235" s="159" t="s">
        <v>7</v>
      </c>
      <c r="E235" s="442">
        <v>0.48387000000000002</v>
      </c>
      <c r="F235" s="442">
        <v>0.3795</v>
      </c>
      <c r="G235" s="442">
        <v>0.1188</v>
      </c>
      <c r="H235" s="442">
        <v>0.32214999999999999</v>
      </c>
      <c r="I235" s="442"/>
      <c r="J235" s="482"/>
      <c r="K235" s="375">
        <v>0</v>
      </c>
      <c r="L235" s="375">
        <v>0.02</v>
      </c>
      <c r="M235" s="386">
        <v>0.149308</v>
      </c>
      <c r="N235" s="175">
        <f t="shared" si="168"/>
        <v>0.97532799999999997</v>
      </c>
      <c r="O235" s="434"/>
    </row>
    <row r="236" spans="1:15" ht="22.5">
      <c r="A236" s="503" t="s">
        <v>19</v>
      </c>
      <c r="B236" s="456"/>
      <c r="C236" s="506"/>
      <c r="D236" s="294" t="s">
        <v>13</v>
      </c>
      <c r="E236" s="32">
        <f t="shared" ref="E236:I236" si="169">SUM(E237:E239)</f>
        <v>0</v>
      </c>
      <c r="F236" s="32">
        <f t="shared" si="169"/>
        <v>0</v>
      </c>
      <c r="G236" s="32">
        <f t="shared" si="169"/>
        <v>0</v>
      </c>
      <c r="H236" s="32">
        <f t="shared" si="169"/>
        <v>0</v>
      </c>
      <c r="I236" s="32">
        <f t="shared" si="169"/>
        <v>0</v>
      </c>
      <c r="J236" s="479"/>
      <c r="K236" s="295">
        <f t="shared" ref="K236:M236" si="170">SUM(K237:K239)</f>
        <v>0</v>
      </c>
      <c r="L236" s="295">
        <f t="shared" si="170"/>
        <v>0</v>
      </c>
      <c r="M236" s="295">
        <f t="shared" si="170"/>
        <v>0</v>
      </c>
      <c r="N236" s="37">
        <f>E236+H236+I236+K236+L236+M236</f>
        <v>0</v>
      </c>
      <c r="O236" s="406"/>
    </row>
    <row r="237" spans="1:15" s="296" customFormat="1" ht="23.25">
      <c r="A237" s="504"/>
      <c r="B237" s="457"/>
      <c r="C237" s="507"/>
      <c r="D237" s="159" t="s">
        <v>14</v>
      </c>
      <c r="E237" s="287">
        <v>0</v>
      </c>
      <c r="F237" s="442"/>
      <c r="G237" s="442"/>
      <c r="H237" s="442"/>
      <c r="I237" s="287">
        <v>0</v>
      </c>
      <c r="J237" s="464"/>
      <c r="K237" s="286">
        <v>0</v>
      </c>
      <c r="L237" s="286">
        <v>0</v>
      </c>
      <c r="M237" s="286">
        <v>0</v>
      </c>
      <c r="N237" s="175">
        <f t="shared" ref="N237:N239" si="171">E237+H237+I237+K237+L237+M237</f>
        <v>0</v>
      </c>
    </row>
    <row r="238" spans="1:15" s="296" customFormat="1" ht="23.25">
      <c r="A238" s="504"/>
      <c r="B238" s="457"/>
      <c r="C238" s="507"/>
      <c r="D238" s="159" t="s">
        <v>6</v>
      </c>
      <c r="E238" s="287">
        <v>0</v>
      </c>
      <c r="F238" s="442"/>
      <c r="G238" s="442"/>
      <c r="H238" s="442">
        <v>0</v>
      </c>
      <c r="I238" s="287">
        <v>0</v>
      </c>
      <c r="J238" s="464"/>
      <c r="K238" s="286">
        <v>0</v>
      </c>
      <c r="L238" s="286">
        <v>0</v>
      </c>
      <c r="M238" s="286">
        <v>0</v>
      </c>
      <c r="N238" s="175">
        <f t="shared" si="171"/>
        <v>0</v>
      </c>
    </row>
    <row r="239" spans="1:15" s="296" customFormat="1" ht="23.25">
      <c r="A239" s="504"/>
      <c r="B239" s="457"/>
      <c r="C239" s="507"/>
      <c r="D239" s="159" t="s">
        <v>7</v>
      </c>
      <c r="E239" s="349">
        <v>0</v>
      </c>
      <c r="F239" s="442"/>
      <c r="G239" s="442"/>
      <c r="H239" s="442">
        <v>0</v>
      </c>
      <c r="I239" s="349">
        <v>0</v>
      </c>
      <c r="J239" s="482"/>
      <c r="K239" s="375">
        <v>0</v>
      </c>
      <c r="L239" s="375">
        <v>0</v>
      </c>
      <c r="M239" s="375">
        <v>0</v>
      </c>
      <c r="N239" s="175">
        <f t="shared" si="171"/>
        <v>0</v>
      </c>
    </row>
    <row r="240" spans="1:15" s="296" customFormat="1" ht="40.5">
      <c r="A240" s="459"/>
      <c r="B240" s="31" t="s">
        <v>134</v>
      </c>
      <c r="C240" s="461"/>
      <c r="D240" s="350" t="s">
        <v>5</v>
      </c>
      <c r="E240" s="351">
        <f>SUM(E241:E243)</f>
        <v>47.483870000000003</v>
      </c>
      <c r="F240" s="351">
        <f t="shared" ref="F240:I240" si="172">SUM(F241:F243)</f>
        <v>47.3795</v>
      </c>
      <c r="G240" s="351">
        <f t="shared" si="172"/>
        <v>14.8529</v>
      </c>
      <c r="H240" s="351">
        <f t="shared" si="172"/>
        <v>31.58315</v>
      </c>
      <c r="I240" s="351">
        <f t="shared" si="172"/>
        <v>0</v>
      </c>
      <c r="J240" s="519"/>
      <c r="K240" s="351">
        <f>SUM(K241:K243)</f>
        <v>0</v>
      </c>
      <c r="L240" s="351">
        <f>SUM(L241:L243)</f>
        <v>2.9</v>
      </c>
      <c r="M240" s="351">
        <f>SUM(M241:M243)</f>
        <v>18.663498000000001</v>
      </c>
      <c r="N240" s="352">
        <f>SUM(N241:N243)</f>
        <v>100.630518</v>
      </c>
    </row>
    <row r="241" spans="1:14" s="296" customFormat="1">
      <c r="A241" s="459"/>
      <c r="B241" s="466" t="str">
        <f>F230</f>
        <v>ЭКОЛОГИЯ</v>
      </c>
      <c r="C241" s="461"/>
      <c r="D241" s="362" t="s">
        <v>14</v>
      </c>
      <c r="E241" s="353">
        <f t="shared" ref="E241:I243" si="173">E233+E237</f>
        <v>0</v>
      </c>
      <c r="F241" s="353">
        <f t="shared" si="173"/>
        <v>0</v>
      </c>
      <c r="G241" s="353">
        <f t="shared" si="173"/>
        <v>0</v>
      </c>
      <c r="H241" s="353">
        <f t="shared" si="173"/>
        <v>0</v>
      </c>
      <c r="I241" s="353">
        <f t="shared" si="173"/>
        <v>0</v>
      </c>
      <c r="J241" s="520"/>
      <c r="K241" s="353">
        <f t="shared" ref="K241:M243" si="174">K233+K237</f>
        <v>0</v>
      </c>
      <c r="L241" s="353">
        <f t="shared" si="174"/>
        <v>0</v>
      </c>
      <c r="M241" s="353">
        <f t="shared" si="174"/>
        <v>0</v>
      </c>
      <c r="N241" s="426">
        <f t="shared" ref="N241:N243" si="175">E241+H241+I241+K241+L241+M241</f>
        <v>0</v>
      </c>
    </row>
    <row r="242" spans="1:14" s="296" customFormat="1">
      <c r="A242" s="459"/>
      <c r="B242" s="522"/>
      <c r="C242" s="461"/>
      <c r="D242" s="362" t="s">
        <v>6</v>
      </c>
      <c r="E242" s="353">
        <f t="shared" si="173"/>
        <v>47</v>
      </c>
      <c r="F242" s="353">
        <f t="shared" si="173"/>
        <v>47</v>
      </c>
      <c r="G242" s="353">
        <f t="shared" si="173"/>
        <v>14.7341</v>
      </c>
      <c r="H242" s="353">
        <f t="shared" si="173"/>
        <v>31.260999999999999</v>
      </c>
      <c r="I242" s="353">
        <f t="shared" si="173"/>
        <v>0</v>
      </c>
      <c r="J242" s="520"/>
      <c r="K242" s="353">
        <f t="shared" si="174"/>
        <v>0</v>
      </c>
      <c r="L242" s="353">
        <f t="shared" si="174"/>
        <v>2.88</v>
      </c>
      <c r="M242" s="353">
        <f t="shared" si="174"/>
        <v>18.514189999999999</v>
      </c>
      <c r="N242" s="426">
        <f t="shared" si="175"/>
        <v>99.65518999999999</v>
      </c>
    </row>
    <row r="243" spans="1:14" s="296" customFormat="1" ht="21" thickBot="1">
      <c r="A243" s="460"/>
      <c r="B243" s="523"/>
      <c r="C243" s="462"/>
      <c r="D243" s="363" t="s">
        <v>7</v>
      </c>
      <c r="E243" s="353">
        <f t="shared" si="173"/>
        <v>0.48387000000000002</v>
      </c>
      <c r="F243" s="353">
        <f t="shared" si="173"/>
        <v>0.3795</v>
      </c>
      <c r="G243" s="353">
        <f t="shared" si="173"/>
        <v>0.1188</v>
      </c>
      <c r="H243" s="353">
        <f t="shared" si="173"/>
        <v>0.32214999999999999</v>
      </c>
      <c r="I243" s="353">
        <f t="shared" si="173"/>
        <v>0</v>
      </c>
      <c r="J243" s="521"/>
      <c r="K243" s="353">
        <f t="shared" si="174"/>
        <v>0</v>
      </c>
      <c r="L243" s="353">
        <f t="shared" si="174"/>
        <v>0.02</v>
      </c>
      <c r="M243" s="353">
        <f t="shared" si="174"/>
        <v>0.149308</v>
      </c>
      <c r="N243" s="426">
        <f t="shared" si="175"/>
        <v>0.97532799999999997</v>
      </c>
    </row>
    <row r="244" spans="1:14" s="296" customFormat="1" ht="39.75" customHeight="1" thickBot="1">
      <c r="A244" s="27"/>
      <c r="B244" s="28"/>
      <c r="C244" s="28"/>
      <c r="D244" s="28"/>
      <c r="E244" s="48" t="s">
        <v>42</v>
      </c>
      <c r="F244" s="47" t="s">
        <v>43</v>
      </c>
      <c r="G244" s="49"/>
      <c r="H244" s="28"/>
      <c r="I244" s="28"/>
      <c r="J244" s="28"/>
      <c r="K244" s="28"/>
      <c r="L244" s="28"/>
      <c r="M244" s="28"/>
      <c r="N244" s="29"/>
    </row>
    <row r="245" spans="1:14" s="296" customFormat="1" thickBot="1">
      <c r="A245" s="5"/>
      <c r="B245" s="6" t="s">
        <v>10</v>
      </c>
      <c r="C245" s="469" t="s">
        <v>11</v>
      </c>
      <c r="D245" s="470"/>
      <c r="E245" s="470"/>
      <c r="F245" s="470"/>
      <c r="G245" s="470"/>
      <c r="H245" s="470"/>
      <c r="I245" s="470"/>
      <c r="J245" s="470"/>
      <c r="K245" s="471"/>
      <c r="L245" s="471"/>
      <c r="M245" s="471"/>
      <c r="N245" s="472"/>
    </row>
    <row r="246" spans="1:14" s="296" customFormat="1" ht="22.5" customHeight="1">
      <c r="A246" s="503" t="s">
        <v>12</v>
      </c>
      <c r="B246" s="524" t="s">
        <v>95</v>
      </c>
      <c r="C246" s="506"/>
      <c r="D246" s="294" t="s">
        <v>13</v>
      </c>
      <c r="E246" s="32">
        <f t="shared" ref="E246:I246" si="176">SUM(E247:E249)</f>
        <v>0.5</v>
      </c>
      <c r="F246" s="32">
        <f t="shared" si="176"/>
        <v>0</v>
      </c>
      <c r="G246" s="32">
        <f t="shared" si="176"/>
        <v>0</v>
      </c>
      <c r="H246" s="32">
        <f t="shared" si="176"/>
        <v>0.5</v>
      </c>
      <c r="I246" s="32">
        <f t="shared" si="176"/>
        <v>0.5</v>
      </c>
      <c r="J246" s="479"/>
      <c r="K246" s="295">
        <f t="shared" ref="K246:M246" si="177">SUM(K247:K249)</f>
        <v>0.9</v>
      </c>
      <c r="L246" s="295">
        <f t="shared" si="177"/>
        <v>0.5</v>
      </c>
      <c r="M246" s="295">
        <f t="shared" si="177"/>
        <v>0.5</v>
      </c>
      <c r="N246" s="37">
        <f>E246+H246+I246+K246+L246+M246</f>
        <v>3.4</v>
      </c>
    </row>
    <row r="247" spans="1:14" s="296" customFormat="1" ht="23.25">
      <c r="A247" s="504"/>
      <c r="B247" s="525"/>
      <c r="C247" s="507"/>
      <c r="D247" s="159" t="s">
        <v>14</v>
      </c>
      <c r="E247" s="348">
        <v>0</v>
      </c>
      <c r="F247" s="442"/>
      <c r="G247" s="442"/>
      <c r="H247" s="348">
        <v>0</v>
      </c>
      <c r="I247" s="348">
        <v>0</v>
      </c>
      <c r="J247" s="480"/>
      <c r="K247" s="387">
        <v>0</v>
      </c>
      <c r="L247" s="387">
        <v>0</v>
      </c>
      <c r="M247" s="387">
        <v>0</v>
      </c>
      <c r="N247" s="175">
        <f>E247+H247+I247+K247+L247+M247</f>
        <v>0</v>
      </c>
    </row>
    <row r="248" spans="1:14" s="296" customFormat="1" ht="23.25">
      <c r="A248" s="504"/>
      <c r="B248" s="525"/>
      <c r="C248" s="507"/>
      <c r="D248" s="159" t="s">
        <v>6</v>
      </c>
      <c r="E248" s="291">
        <v>0.5</v>
      </c>
      <c r="F248" s="442"/>
      <c r="G248" s="442"/>
      <c r="H248" s="291">
        <v>0.5</v>
      </c>
      <c r="I248" s="291">
        <v>0.5</v>
      </c>
      <c r="J248" s="480"/>
      <c r="K248" s="364">
        <v>0.9</v>
      </c>
      <c r="L248" s="364">
        <v>0.5</v>
      </c>
      <c r="M248" s="407">
        <v>0.5</v>
      </c>
      <c r="N248" s="175">
        <f t="shared" ref="N248:N249" si="178">E248+H248+I248+K248+L248+M248</f>
        <v>3.4</v>
      </c>
    </row>
    <row r="249" spans="1:14" s="296" customFormat="1" ht="102" customHeight="1" thickBot="1">
      <c r="A249" s="505"/>
      <c r="B249" s="526"/>
      <c r="C249" s="508"/>
      <c r="D249" s="159" t="s">
        <v>7</v>
      </c>
      <c r="E249" s="376">
        <v>0</v>
      </c>
      <c r="F249" s="442"/>
      <c r="G249" s="442"/>
      <c r="H249" s="376">
        <v>0</v>
      </c>
      <c r="I249" s="376">
        <v>0</v>
      </c>
      <c r="J249" s="481"/>
      <c r="K249" s="408">
        <v>0</v>
      </c>
      <c r="L249" s="409">
        <v>0</v>
      </c>
      <c r="M249" s="387">
        <v>0</v>
      </c>
      <c r="N249" s="175">
        <f t="shared" si="178"/>
        <v>0</v>
      </c>
    </row>
    <row r="250" spans="1:14" s="296" customFormat="1" ht="22.5" customHeight="1">
      <c r="A250" s="440"/>
      <c r="B250" s="524" t="s">
        <v>96</v>
      </c>
      <c r="C250" s="441"/>
      <c r="D250" s="294" t="s">
        <v>13</v>
      </c>
      <c r="E250" s="32">
        <f t="shared" ref="E250:I250" si="179">SUM(E251:E253)</f>
        <v>0.02</v>
      </c>
      <c r="F250" s="32">
        <f t="shared" si="179"/>
        <v>0</v>
      </c>
      <c r="G250" s="32">
        <f t="shared" si="179"/>
        <v>0</v>
      </c>
      <c r="H250" s="32">
        <f t="shared" si="179"/>
        <v>0.02</v>
      </c>
      <c r="I250" s="32">
        <f t="shared" si="179"/>
        <v>0.02</v>
      </c>
      <c r="J250" s="480" t="s">
        <v>153</v>
      </c>
      <c r="K250" s="295">
        <f t="shared" ref="K250:M250" si="180">SUM(K251:K253)</f>
        <v>0.02</v>
      </c>
      <c r="L250" s="295">
        <f t="shared" si="180"/>
        <v>0.02</v>
      </c>
      <c r="M250" s="295">
        <f t="shared" si="180"/>
        <v>0.02</v>
      </c>
      <c r="N250" s="37">
        <f>E250+H250+I250+K250+L250+M250</f>
        <v>0.12000000000000001</v>
      </c>
    </row>
    <row r="251" spans="1:14" s="296" customFormat="1" ht="23.25">
      <c r="A251" s="440"/>
      <c r="B251" s="525"/>
      <c r="C251" s="441"/>
      <c r="D251" s="159" t="s">
        <v>14</v>
      </c>
      <c r="E251" s="443">
        <v>0</v>
      </c>
      <c r="F251" s="442"/>
      <c r="G251" s="442"/>
      <c r="H251" s="443">
        <v>0</v>
      </c>
      <c r="I251" s="443">
        <v>0</v>
      </c>
      <c r="J251" s="480"/>
      <c r="K251" s="387">
        <v>0</v>
      </c>
      <c r="L251" s="387">
        <v>0</v>
      </c>
      <c r="M251" s="387">
        <v>0</v>
      </c>
      <c r="N251" s="175">
        <f>E251+H251+I251+K251+L251+M251</f>
        <v>0</v>
      </c>
    </row>
    <row r="252" spans="1:14" s="296" customFormat="1" ht="23.25">
      <c r="A252" s="440"/>
      <c r="B252" s="525"/>
      <c r="C252" s="441"/>
      <c r="D252" s="159" t="s">
        <v>6</v>
      </c>
      <c r="E252" s="378">
        <v>0.02</v>
      </c>
      <c r="F252" s="442"/>
      <c r="G252" s="442"/>
      <c r="H252" s="378">
        <v>0.02</v>
      </c>
      <c r="I252" s="378">
        <v>0.02</v>
      </c>
      <c r="J252" s="480"/>
      <c r="K252" s="410">
        <v>0.02</v>
      </c>
      <c r="L252" s="410">
        <v>0.02</v>
      </c>
      <c r="M252" s="411">
        <v>0.02</v>
      </c>
      <c r="N252" s="175">
        <f t="shared" ref="N252:N253" si="181">E252+H252+I252+K252+L252+M252</f>
        <v>0.12000000000000001</v>
      </c>
    </row>
    <row r="253" spans="1:14" s="296" customFormat="1" ht="24" thickBot="1">
      <c r="A253" s="440"/>
      <c r="B253" s="526"/>
      <c r="C253" s="441"/>
      <c r="D253" s="159" t="s">
        <v>7</v>
      </c>
      <c r="E253" s="365">
        <v>0</v>
      </c>
      <c r="F253" s="442"/>
      <c r="G253" s="442"/>
      <c r="H253" s="365">
        <v>0</v>
      </c>
      <c r="I253" s="365">
        <v>0</v>
      </c>
      <c r="J253" s="527"/>
      <c r="K253" s="395">
        <v>0</v>
      </c>
      <c r="L253" s="408">
        <v>0</v>
      </c>
      <c r="M253" s="395">
        <v>0</v>
      </c>
      <c r="N253" s="175">
        <f t="shared" si="181"/>
        <v>0</v>
      </c>
    </row>
    <row r="254" spans="1:14" s="296" customFormat="1" ht="22.5" customHeight="1">
      <c r="A254" s="440"/>
      <c r="B254" s="524" t="s">
        <v>97</v>
      </c>
      <c r="C254" s="441"/>
      <c r="D254" s="294" t="s">
        <v>13</v>
      </c>
      <c r="E254" s="32">
        <f t="shared" ref="E254:I254" si="182">SUM(E255:E257)</f>
        <v>0.6</v>
      </c>
      <c r="F254" s="32">
        <f t="shared" si="182"/>
        <v>0.1</v>
      </c>
      <c r="G254" s="32">
        <f t="shared" si="182"/>
        <v>0.1</v>
      </c>
      <c r="H254" s="32">
        <f t="shared" si="182"/>
        <v>0.7</v>
      </c>
      <c r="I254" s="32">
        <f t="shared" si="182"/>
        <v>0.8</v>
      </c>
      <c r="J254" s="479"/>
      <c r="K254" s="295">
        <f t="shared" ref="K254:M254" si="183">SUM(K255:K257)</f>
        <v>0.32</v>
      </c>
      <c r="L254" s="295">
        <f t="shared" si="183"/>
        <v>0.4</v>
      </c>
      <c r="M254" s="295">
        <f t="shared" si="183"/>
        <v>0.5</v>
      </c>
      <c r="N254" s="37">
        <f>E254+H254+I254+K254+L254+M254</f>
        <v>3.3199999999999994</v>
      </c>
    </row>
    <row r="255" spans="1:14" s="296" customFormat="1" ht="23.25">
      <c r="A255" s="440"/>
      <c r="B255" s="525"/>
      <c r="C255" s="441"/>
      <c r="D255" s="159" t="s">
        <v>14</v>
      </c>
      <c r="E255" s="348">
        <v>0</v>
      </c>
      <c r="F255" s="348">
        <v>0</v>
      </c>
      <c r="G255" s="348">
        <v>0</v>
      </c>
      <c r="H255" s="348">
        <v>0</v>
      </c>
      <c r="I255" s="348">
        <v>0</v>
      </c>
      <c r="J255" s="480"/>
      <c r="K255" s="387">
        <v>0</v>
      </c>
      <c r="L255" s="387">
        <v>0</v>
      </c>
      <c r="M255" s="387">
        <v>0</v>
      </c>
      <c r="N255" s="175">
        <f>E255+H255+I255+K255+L255+M255</f>
        <v>0</v>
      </c>
    </row>
    <row r="256" spans="1:14" s="296" customFormat="1" ht="23.25">
      <c r="A256" s="440"/>
      <c r="B256" s="525"/>
      <c r="C256" s="441"/>
      <c r="D256" s="159" t="s">
        <v>6</v>
      </c>
      <c r="E256" s="291">
        <v>0.6</v>
      </c>
      <c r="F256" s="442">
        <v>0.1</v>
      </c>
      <c r="G256" s="442">
        <v>0.1</v>
      </c>
      <c r="H256" s="291">
        <v>0.7</v>
      </c>
      <c r="I256" s="291">
        <v>0.8</v>
      </c>
      <c r="J256" s="480"/>
      <c r="K256" s="410">
        <v>0.32</v>
      </c>
      <c r="L256" s="410">
        <v>0.4</v>
      </c>
      <c r="M256" s="410">
        <v>0.5</v>
      </c>
      <c r="N256" s="175">
        <f t="shared" ref="N256:N257" si="184">E256+H256+I256+K256+L256+M256</f>
        <v>3.3199999999999994</v>
      </c>
    </row>
    <row r="257" spans="1:14" s="296" customFormat="1" ht="24" thickBot="1">
      <c r="A257" s="440"/>
      <c r="B257" s="526"/>
      <c r="C257" s="441"/>
      <c r="D257" s="159" t="s">
        <v>7</v>
      </c>
      <c r="E257" s="377">
        <v>0</v>
      </c>
      <c r="F257" s="348">
        <v>0</v>
      </c>
      <c r="G257" s="348">
        <v>0</v>
      </c>
      <c r="H257" s="379">
        <v>0</v>
      </c>
      <c r="I257" s="379">
        <v>0</v>
      </c>
      <c r="J257" s="481"/>
      <c r="K257" s="395">
        <v>0</v>
      </c>
      <c r="L257" s="408">
        <v>0</v>
      </c>
      <c r="M257" s="408">
        <v>0</v>
      </c>
      <c r="N257" s="175">
        <f t="shared" si="184"/>
        <v>0</v>
      </c>
    </row>
    <row r="258" spans="1:14" s="296" customFormat="1" ht="22.5" customHeight="1">
      <c r="A258" s="440"/>
      <c r="B258" s="524" t="s">
        <v>98</v>
      </c>
      <c r="C258" s="441"/>
      <c r="D258" s="294" t="s">
        <v>13</v>
      </c>
      <c r="E258" s="32">
        <f t="shared" ref="E258:I258" si="185">SUM(E259:E261)</f>
        <v>0.01</v>
      </c>
      <c r="F258" s="32">
        <f t="shared" si="185"/>
        <v>0</v>
      </c>
      <c r="G258" s="32">
        <f t="shared" si="185"/>
        <v>0</v>
      </c>
      <c r="H258" s="32">
        <f t="shared" si="185"/>
        <v>0.01</v>
      </c>
      <c r="I258" s="32">
        <f t="shared" si="185"/>
        <v>0.01</v>
      </c>
      <c r="J258" s="479"/>
      <c r="K258" s="295">
        <f t="shared" ref="K258:M258" si="186">SUM(K259:K261)</f>
        <v>0</v>
      </c>
      <c r="L258" s="295">
        <f t="shared" si="186"/>
        <v>0.01</v>
      </c>
      <c r="M258" s="295">
        <f t="shared" si="186"/>
        <v>0.01</v>
      </c>
      <c r="N258" s="37">
        <f>E258+H258+I258+K258+L258+M258</f>
        <v>0.05</v>
      </c>
    </row>
    <row r="259" spans="1:14" s="296" customFormat="1" ht="23.25">
      <c r="A259" s="440"/>
      <c r="B259" s="525"/>
      <c r="C259" s="441"/>
      <c r="D259" s="159" t="s">
        <v>14</v>
      </c>
      <c r="E259" s="378">
        <v>0</v>
      </c>
      <c r="F259" s="442"/>
      <c r="G259" s="442"/>
      <c r="H259" s="378">
        <v>0</v>
      </c>
      <c r="I259" s="378">
        <v>0</v>
      </c>
      <c r="J259" s="480"/>
      <c r="K259" s="410">
        <v>0</v>
      </c>
      <c r="L259" s="410">
        <v>0</v>
      </c>
      <c r="M259" s="410">
        <v>0</v>
      </c>
      <c r="N259" s="175">
        <f>E259+H259+I259+K259+L259+M259</f>
        <v>0</v>
      </c>
    </row>
    <row r="260" spans="1:14" s="296" customFormat="1" ht="23.25">
      <c r="A260" s="440"/>
      <c r="B260" s="525"/>
      <c r="C260" s="441"/>
      <c r="D260" s="159" t="s">
        <v>6</v>
      </c>
      <c r="E260" s="378">
        <v>0</v>
      </c>
      <c r="F260" s="442"/>
      <c r="G260" s="442"/>
      <c r="H260" s="378">
        <v>0</v>
      </c>
      <c r="I260" s="378">
        <v>0</v>
      </c>
      <c r="J260" s="480"/>
      <c r="K260" s="410">
        <v>0</v>
      </c>
      <c r="L260" s="410">
        <v>0</v>
      </c>
      <c r="M260" s="410">
        <v>0</v>
      </c>
      <c r="N260" s="175">
        <f t="shared" ref="N260:N261" si="187">E260+H260+I260+K260+L260+M260</f>
        <v>0</v>
      </c>
    </row>
    <row r="261" spans="1:14" s="296" customFormat="1" ht="93" customHeight="1" thickBot="1">
      <c r="A261" s="440"/>
      <c r="B261" s="526"/>
      <c r="C261" s="441"/>
      <c r="D261" s="159" t="s">
        <v>7</v>
      </c>
      <c r="E261" s="380">
        <v>0.01</v>
      </c>
      <c r="F261" s="442"/>
      <c r="G261" s="442"/>
      <c r="H261" s="380">
        <v>0.01</v>
      </c>
      <c r="I261" s="380">
        <v>0.01</v>
      </c>
      <c r="J261" s="481"/>
      <c r="K261" s="412">
        <v>0</v>
      </c>
      <c r="L261" s="412">
        <v>0.01</v>
      </c>
      <c r="M261" s="412">
        <v>0.01</v>
      </c>
      <c r="N261" s="175">
        <f t="shared" si="187"/>
        <v>0.05</v>
      </c>
    </row>
    <row r="262" spans="1:14" s="296" customFormat="1" ht="22.5" customHeight="1">
      <c r="A262" s="503" t="s">
        <v>12</v>
      </c>
      <c r="B262" s="524" t="s">
        <v>99</v>
      </c>
      <c r="C262" s="506"/>
      <c r="D262" s="294" t="s">
        <v>13</v>
      </c>
      <c r="E262" s="32">
        <f t="shared" ref="E262:I262" si="188">SUM(E263:E265)</f>
        <v>1.4</v>
      </c>
      <c r="F262" s="32">
        <f t="shared" si="188"/>
        <v>0</v>
      </c>
      <c r="G262" s="32">
        <f t="shared" si="188"/>
        <v>0</v>
      </c>
      <c r="H262" s="32">
        <f t="shared" si="188"/>
        <v>1.4</v>
      </c>
      <c r="I262" s="32">
        <f t="shared" si="188"/>
        <v>1.4</v>
      </c>
      <c r="J262" s="479"/>
      <c r="K262" s="295">
        <f t="shared" ref="K262:M262" si="189">SUM(K263:K265)</f>
        <v>1.4</v>
      </c>
      <c r="L262" s="295">
        <f t="shared" si="189"/>
        <v>0</v>
      </c>
      <c r="M262" s="295">
        <f t="shared" si="189"/>
        <v>1.4</v>
      </c>
      <c r="N262" s="37">
        <f>E262+H262+I262+K262+L262+M262</f>
        <v>7</v>
      </c>
    </row>
    <row r="263" spans="1:14" s="296" customFormat="1" ht="23.25">
      <c r="A263" s="504"/>
      <c r="B263" s="525"/>
      <c r="C263" s="507"/>
      <c r="D263" s="159" t="s">
        <v>14</v>
      </c>
      <c r="E263" s="378">
        <v>0</v>
      </c>
      <c r="F263" s="442"/>
      <c r="G263" s="442"/>
      <c r="H263" s="378">
        <v>0</v>
      </c>
      <c r="I263" s="378">
        <v>0</v>
      </c>
      <c r="J263" s="480"/>
      <c r="K263" s="410">
        <v>0</v>
      </c>
      <c r="L263" s="288"/>
      <c r="M263" s="410">
        <v>0</v>
      </c>
      <c r="N263" s="175">
        <f>E263+H263+I263+K263+L263+M263</f>
        <v>0</v>
      </c>
    </row>
    <row r="264" spans="1:14" s="296" customFormat="1" ht="23.25">
      <c r="A264" s="504"/>
      <c r="B264" s="525"/>
      <c r="C264" s="507"/>
      <c r="D264" s="159" t="s">
        <v>6</v>
      </c>
      <c r="E264" s="291">
        <v>1.4</v>
      </c>
      <c r="F264" s="442"/>
      <c r="G264" s="442"/>
      <c r="H264" s="291">
        <v>1.4</v>
      </c>
      <c r="I264" s="291">
        <v>1.4</v>
      </c>
      <c r="J264" s="480"/>
      <c r="K264" s="411">
        <v>1.4</v>
      </c>
      <c r="L264" s="288"/>
      <c r="M264" s="411">
        <v>1.4</v>
      </c>
      <c r="N264" s="175">
        <f t="shared" ref="N264:N265" si="190">E264+H264+I264+K264+L264+M264</f>
        <v>7</v>
      </c>
    </row>
    <row r="265" spans="1:14" s="296" customFormat="1" ht="67.5" customHeight="1" thickBot="1">
      <c r="A265" s="505"/>
      <c r="B265" s="525"/>
      <c r="C265" s="508"/>
      <c r="D265" s="159" t="s">
        <v>7</v>
      </c>
      <c r="E265" s="381">
        <v>0</v>
      </c>
      <c r="F265" s="442"/>
      <c r="G265" s="442"/>
      <c r="H265" s="381">
        <v>0</v>
      </c>
      <c r="I265" s="381">
        <v>0</v>
      </c>
      <c r="J265" s="481"/>
      <c r="K265" s="413">
        <v>0</v>
      </c>
      <c r="L265" s="288"/>
      <c r="M265" s="413">
        <v>0</v>
      </c>
      <c r="N265" s="175">
        <f t="shared" si="190"/>
        <v>0</v>
      </c>
    </row>
    <row r="266" spans="1:14" s="296" customFormat="1" ht="22.5" customHeight="1">
      <c r="A266" s="503" t="s">
        <v>19</v>
      </c>
      <c r="B266" s="524" t="s">
        <v>100</v>
      </c>
      <c r="C266" s="506"/>
      <c r="D266" s="294" t="s">
        <v>13</v>
      </c>
      <c r="E266" s="32">
        <f t="shared" ref="E266:I266" si="191">SUM(E267:E269)</f>
        <v>0</v>
      </c>
      <c r="F266" s="32">
        <f t="shared" si="191"/>
        <v>0</v>
      </c>
      <c r="G266" s="32">
        <f t="shared" si="191"/>
        <v>0</v>
      </c>
      <c r="H266" s="32">
        <f t="shared" si="191"/>
        <v>0</v>
      </c>
      <c r="I266" s="32">
        <f t="shared" si="191"/>
        <v>0</v>
      </c>
      <c r="J266" s="479"/>
      <c r="K266" s="295">
        <f t="shared" ref="K266:M266" si="192">SUM(K267:K269)</f>
        <v>0.3</v>
      </c>
      <c r="L266" s="295">
        <f t="shared" si="192"/>
        <v>0.2</v>
      </c>
      <c r="M266" s="295">
        <f t="shared" si="192"/>
        <v>0</v>
      </c>
      <c r="N266" s="37">
        <f>E266+H266+I266+K266+L266+M266</f>
        <v>0.5</v>
      </c>
    </row>
    <row r="267" spans="1:14" s="296" customFormat="1" ht="23.25">
      <c r="A267" s="504"/>
      <c r="B267" s="525"/>
      <c r="C267" s="507"/>
      <c r="D267" s="159" t="s">
        <v>14</v>
      </c>
      <c r="E267" s="442"/>
      <c r="F267" s="442"/>
      <c r="G267" s="442"/>
      <c r="H267" s="442"/>
      <c r="I267" s="442"/>
      <c r="J267" s="480"/>
      <c r="K267" s="410">
        <v>0</v>
      </c>
      <c r="L267" s="410">
        <v>0</v>
      </c>
      <c r="M267" s="288"/>
      <c r="N267" s="175">
        <f>E267+H267+I267+K267+L267+M267</f>
        <v>0</v>
      </c>
    </row>
    <row r="268" spans="1:14" s="296" customFormat="1" ht="23.25">
      <c r="A268" s="504"/>
      <c r="B268" s="525"/>
      <c r="C268" s="507"/>
      <c r="D268" s="159" t="s">
        <v>6</v>
      </c>
      <c r="E268" s="442"/>
      <c r="F268" s="442"/>
      <c r="G268" s="442"/>
      <c r="H268" s="442"/>
      <c r="I268" s="442"/>
      <c r="J268" s="480"/>
      <c r="K268" s="375">
        <v>0.3</v>
      </c>
      <c r="L268" s="375">
        <v>0.2</v>
      </c>
      <c r="M268" s="288"/>
      <c r="N268" s="175">
        <f t="shared" ref="N268:N269" si="193">E268+H268+I268+K268+L268+M268</f>
        <v>0.5</v>
      </c>
    </row>
    <row r="269" spans="1:14" s="296" customFormat="1" ht="93" customHeight="1" thickBot="1">
      <c r="A269" s="505"/>
      <c r="B269" s="526"/>
      <c r="C269" s="508"/>
      <c r="D269" s="159" t="s">
        <v>7</v>
      </c>
      <c r="E269" s="442"/>
      <c r="F269" s="442"/>
      <c r="G269" s="442"/>
      <c r="H269" s="442"/>
      <c r="I269" s="442"/>
      <c r="J269" s="481"/>
      <c r="K269" s="414">
        <v>0</v>
      </c>
      <c r="L269" s="414">
        <v>0</v>
      </c>
      <c r="M269" s="288"/>
      <c r="N269" s="175">
        <f t="shared" si="193"/>
        <v>0</v>
      </c>
    </row>
    <row r="270" spans="1:14" s="296" customFormat="1" ht="22.5" customHeight="1">
      <c r="A270" s="503" t="s">
        <v>12</v>
      </c>
      <c r="B270" s="524" t="s">
        <v>101</v>
      </c>
      <c r="C270" s="597"/>
      <c r="D270" s="294" t="s">
        <v>13</v>
      </c>
      <c r="E270" s="32">
        <f t="shared" ref="E270:I270" si="194">SUM(E271:E273)</f>
        <v>0</v>
      </c>
      <c r="F270" s="32">
        <f t="shared" si="194"/>
        <v>0</v>
      </c>
      <c r="G270" s="32">
        <f t="shared" si="194"/>
        <v>0</v>
      </c>
      <c r="H270" s="32">
        <f t="shared" si="194"/>
        <v>0</v>
      </c>
      <c r="I270" s="32">
        <f t="shared" si="194"/>
        <v>0</v>
      </c>
      <c r="J270" s="479"/>
      <c r="K270" s="295">
        <f t="shared" ref="K270:M270" si="195">SUM(K271:K273)</f>
        <v>57.2</v>
      </c>
      <c r="L270" s="295">
        <f t="shared" si="195"/>
        <v>85.86999999999999</v>
      </c>
      <c r="M270" s="295">
        <f t="shared" si="195"/>
        <v>0</v>
      </c>
      <c r="N270" s="37">
        <f>E270+H270+I270+K270+L270+M270</f>
        <v>143.07</v>
      </c>
    </row>
    <row r="271" spans="1:14" s="296" customFormat="1" ht="23.25">
      <c r="A271" s="504"/>
      <c r="B271" s="525"/>
      <c r="C271" s="598"/>
      <c r="D271" s="159" t="s">
        <v>14</v>
      </c>
      <c r="E271" s="442"/>
      <c r="F271" s="442"/>
      <c r="G271" s="442"/>
      <c r="H271" s="442"/>
      <c r="I271" s="442"/>
      <c r="J271" s="480"/>
      <c r="K271" s="404">
        <v>0</v>
      </c>
      <c r="L271" s="404">
        <v>0</v>
      </c>
      <c r="M271" s="410">
        <v>0</v>
      </c>
      <c r="N271" s="175">
        <f>E271+H271+I271+K271+L271+M271</f>
        <v>0</v>
      </c>
    </row>
    <row r="272" spans="1:14" s="296" customFormat="1" ht="23.25">
      <c r="A272" s="504"/>
      <c r="B272" s="525"/>
      <c r="C272" s="598"/>
      <c r="D272" s="159" t="s">
        <v>6</v>
      </c>
      <c r="E272" s="442"/>
      <c r="G272" s="442"/>
      <c r="H272" s="442"/>
      <c r="I272" s="442"/>
      <c r="J272" s="480"/>
      <c r="K272" s="404">
        <v>2.5</v>
      </c>
      <c r="L272" s="404">
        <v>1.57</v>
      </c>
      <c r="M272" s="410">
        <v>0</v>
      </c>
      <c r="N272" s="175">
        <f t="shared" ref="N272:N273" si="196">E272+H272+I272+K272+L272+M272</f>
        <v>4.07</v>
      </c>
    </row>
    <row r="273" spans="1:14" s="296" customFormat="1" ht="24" thickBot="1">
      <c r="A273" s="505"/>
      <c r="B273" s="525"/>
      <c r="C273" s="618"/>
      <c r="D273" s="159" t="s">
        <v>7</v>
      </c>
      <c r="E273" s="442"/>
      <c r="F273" s="442"/>
      <c r="G273" s="442"/>
      <c r="H273" s="442"/>
      <c r="I273" s="442"/>
      <c r="J273" s="481"/>
      <c r="K273" s="415">
        <v>54.7</v>
      </c>
      <c r="L273" s="415">
        <v>84.3</v>
      </c>
      <c r="M273" s="412">
        <v>0</v>
      </c>
      <c r="N273" s="175">
        <f t="shared" si="196"/>
        <v>139</v>
      </c>
    </row>
    <row r="274" spans="1:14" s="296" customFormat="1" ht="22.5" customHeight="1">
      <c r="A274" s="503" t="s">
        <v>12</v>
      </c>
      <c r="B274" s="528" t="s">
        <v>102</v>
      </c>
      <c r="C274" s="597"/>
      <c r="D274" s="294" t="s">
        <v>13</v>
      </c>
      <c r="E274" s="32">
        <f>SUM(E275:E277)</f>
        <v>0.36</v>
      </c>
      <c r="F274" s="32">
        <f t="shared" ref="F274:I274" si="197">SUM(F275:F277)</f>
        <v>0</v>
      </c>
      <c r="G274" s="32">
        <f t="shared" si="197"/>
        <v>0</v>
      </c>
      <c r="H274" s="32">
        <f t="shared" si="197"/>
        <v>0</v>
      </c>
      <c r="I274" s="32">
        <f t="shared" si="197"/>
        <v>0</v>
      </c>
      <c r="J274" s="479"/>
      <c r="K274" s="295">
        <f t="shared" ref="K274:M274" si="198">SUM(K275:K277)</f>
        <v>0</v>
      </c>
      <c r="L274" s="295">
        <f t="shared" si="198"/>
        <v>0</v>
      </c>
      <c r="M274" s="295">
        <f t="shared" si="198"/>
        <v>0</v>
      </c>
      <c r="N274" s="37">
        <f>E274+H274+I274+K274+L274+M274</f>
        <v>0.36</v>
      </c>
    </row>
    <row r="275" spans="1:14" s="296" customFormat="1" ht="23.25">
      <c r="A275" s="504"/>
      <c r="B275" s="528"/>
      <c r="C275" s="598"/>
      <c r="D275" s="159" t="s">
        <v>14</v>
      </c>
      <c r="E275" s="348">
        <v>0</v>
      </c>
      <c r="F275" s="442"/>
      <c r="G275" s="442"/>
      <c r="H275" s="442"/>
      <c r="I275" s="442"/>
      <c r="J275" s="480"/>
      <c r="K275" s="288"/>
      <c r="L275" s="288"/>
      <c r="M275" s="288"/>
      <c r="N275" s="175">
        <f>E275+H275+I275+K275+L275+M275</f>
        <v>0</v>
      </c>
    </row>
    <row r="276" spans="1:14" s="296" customFormat="1" ht="23.25">
      <c r="A276" s="504"/>
      <c r="B276" s="528"/>
      <c r="C276" s="598"/>
      <c r="D276" s="159" t="s">
        <v>6</v>
      </c>
      <c r="E276" s="382">
        <v>0.35</v>
      </c>
      <c r="G276" s="442"/>
      <c r="H276" s="442"/>
      <c r="I276" s="442"/>
      <c r="J276" s="480"/>
      <c r="K276" s="288"/>
      <c r="L276" s="288"/>
      <c r="M276" s="288"/>
      <c r="N276" s="175">
        <f t="shared" ref="N276:N277" si="199">E276+H276+I276+K276+L276+M276</f>
        <v>0.35</v>
      </c>
    </row>
    <row r="277" spans="1:14" s="296" customFormat="1" ht="60.75" customHeight="1" thickBot="1">
      <c r="A277" s="505"/>
      <c r="B277" s="528"/>
      <c r="C277" s="618"/>
      <c r="D277" s="159" t="s">
        <v>7</v>
      </c>
      <c r="E277" s="379">
        <v>0.01</v>
      </c>
      <c r="F277" s="442"/>
      <c r="G277" s="442"/>
      <c r="H277" s="442"/>
      <c r="I277" s="442"/>
      <c r="J277" s="481"/>
      <c r="K277" s="288"/>
      <c r="L277" s="288"/>
      <c r="M277" s="288"/>
      <c r="N277" s="175">
        <f t="shared" si="199"/>
        <v>0.01</v>
      </c>
    </row>
    <row r="278" spans="1:14" s="296" customFormat="1" ht="22.5" customHeight="1">
      <c r="A278" s="503" t="s">
        <v>12</v>
      </c>
      <c r="B278" s="524" t="s">
        <v>103</v>
      </c>
      <c r="C278" s="597"/>
      <c r="D278" s="294" t="s">
        <v>13</v>
      </c>
      <c r="E278" s="32">
        <f t="shared" ref="E278:I278" si="200">SUM(E279:E281)</f>
        <v>0</v>
      </c>
      <c r="F278" s="32">
        <f t="shared" si="200"/>
        <v>0</v>
      </c>
      <c r="G278" s="32">
        <f t="shared" si="200"/>
        <v>0</v>
      </c>
      <c r="H278" s="32">
        <f t="shared" si="200"/>
        <v>0</v>
      </c>
      <c r="I278" s="32">
        <f t="shared" si="200"/>
        <v>0</v>
      </c>
      <c r="J278" s="479"/>
      <c r="K278" s="295">
        <f t="shared" ref="K278:M278" si="201">SUM(K279:K281)</f>
        <v>0</v>
      </c>
      <c r="L278" s="295">
        <f t="shared" si="201"/>
        <v>34.93</v>
      </c>
      <c r="M278" s="295">
        <f t="shared" si="201"/>
        <v>0</v>
      </c>
      <c r="N278" s="37">
        <f>E278+H278+I278+K278+L278+M278</f>
        <v>34.93</v>
      </c>
    </row>
    <row r="279" spans="1:14" s="296" customFormat="1" ht="23.25">
      <c r="A279" s="504"/>
      <c r="B279" s="525"/>
      <c r="C279" s="598"/>
      <c r="D279" s="159" t="s">
        <v>14</v>
      </c>
      <c r="E279" s="442"/>
      <c r="F279" s="442"/>
      <c r="G279" s="442"/>
      <c r="H279" s="442"/>
      <c r="I279" s="442"/>
      <c r="J279" s="480"/>
      <c r="K279" s="288"/>
      <c r="L279" s="387">
        <v>0</v>
      </c>
      <c r="M279" s="288"/>
      <c r="N279" s="175">
        <f t="shared" ref="N279:N281" si="202">E279+H279+I279+K279+L279+M279</f>
        <v>0</v>
      </c>
    </row>
    <row r="280" spans="1:14" s="296" customFormat="1" ht="23.25">
      <c r="A280" s="504"/>
      <c r="B280" s="525"/>
      <c r="C280" s="598"/>
      <c r="D280" s="159" t="s">
        <v>6</v>
      </c>
      <c r="E280" s="442"/>
      <c r="G280" s="442"/>
      <c r="H280" s="442"/>
      <c r="I280" s="442"/>
      <c r="J280" s="480"/>
      <c r="K280" s="288"/>
      <c r="L280" s="387">
        <v>1.67</v>
      </c>
      <c r="M280" s="288"/>
      <c r="N280" s="175">
        <f t="shared" si="202"/>
        <v>1.67</v>
      </c>
    </row>
    <row r="281" spans="1:14" s="296" customFormat="1" ht="48.75" customHeight="1" thickBot="1">
      <c r="A281" s="505"/>
      <c r="B281" s="526"/>
      <c r="C281" s="618"/>
      <c r="D281" s="159" t="s">
        <v>7</v>
      </c>
      <c r="E281" s="442"/>
      <c r="F281" s="442"/>
      <c r="G281" s="442"/>
      <c r="H281" s="442"/>
      <c r="I281" s="442"/>
      <c r="J281" s="481"/>
      <c r="K281" s="288"/>
      <c r="L281" s="408">
        <v>33.26</v>
      </c>
      <c r="M281" s="288"/>
      <c r="N281" s="175">
        <f t="shared" si="202"/>
        <v>33.26</v>
      </c>
    </row>
    <row r="282" spans="1:14" s="320" customFormat="1" ht="31.5" customHeight="1">
      <c r="A282" s="440"/>
      <c r="B282" s="605" t="s">
        <v>104</v>
      </c>
      <c r="C282" s="447"/>
      <c r="D282" s="294" t="s">
        <v>13</v>
      </c>
      <c r="E282" s="32">
        <f t="shared" ref="E282:I282" si="203">SUM(E283:E285)</f>
        <v>1.3</v>
      </c>
      <c r="F282" s="32">
        <f t="shared" si="203"/>
        <v>0</v>
      </c>
      <c r="G282" s="32">
        <f t="shared" si="203"/>
        <v>0</v>
      </c>
      <c r="H282" s="32">
        <f t="shared" si="203"/>
        <v>1.4</v>
      </c>
      <c r="I282" s="32">
        <f t="shared" si="203"/>
        <v>1.4</v>
      </c>
      <c r="J282" s="479"/>
      <c r="K282" s="295">
        <f t="shared" ref="K282:M282" si="204">SUM(K283:K285)</f>
        <v>1.2</v>
      </c>
      <c r="L282" s="295">
        <f t="shared" si="204"/>
        <v>1.2</v>
      </c>
      <c r="M282" s="295">
        <f t="shared" si="204"/>
        <v>1.2</v>
      </c>
      <c r="N282" s="37">
        <f>E282+H282+I282+K282+L282+M282</f>
        <v>7.7</v>
      </c>
    </row>
    <row r="283" spans="1:14" s="320" customFormat="1" ht="31.5" customHeight="1">
      <c r="A283" s="440"/>
      <c r="B283" s="528"/>
      <c r="C283" s="447"/>
      <c r="D283" s="159" t="s">
        <v>14</v>
      </c>
      <c r="E283" s="348">
        <v>0</v>
      </c>
      <c r="F283" s="442"/>
      <c r="G283" s="442"/>
      <c r="H283" s="348">
        <v>0</v>
      </c>
      <c r="I283" s="348">
        <v>0</v>
      </c>
      <c r="J283" s="480"/>
      <c r="K283" s="387">
        <v>0</v>
      </c>
      <c r="L283" s="387">
        <v>0</v>
      </c>
      <c r="M283" s="387">
        <v>0</v>
      </c>
      <c r="N283" s="175">
        <f t="shared" ref="N283:N285" si="205">E283+H283+I283+K283+L283+M283</f>
        <v>0</v>
      </c>
    </row>
    <row r="284" spans="1:14" s="320" customFormat="1" ht="31.5" customHeight="1">
      <c r="A284" s="440"/>
      <c r="B284" s="528"/>
      <c r="C284" s="447"/>
      <c r="D284" s="159" t="s">
        <v>6</v>
      </c>
      <c r="E284" s="348">
        <v>1.3</v>
      </c>
      <c r="F284" s="296"/>
      <c r="G284" s="442"/>
      <c r="H284" s="348">
        <v>1.4</v>
      </c>
      <c r="I284" s="348">
        <v>1.4</v>
      </c>
      <c r="J284" s="480"/>
      <c r="K284" s="364">
        <v>1.2</v>
      </c>
      <c r="L284" s="364">
        <v>1.2</v>
      </c>
      <c r="M284" s="364">
        <v>1.2</v>
      </c>
      <c r="N284" s="175">
        <f t="shared" si="205"/>
        <v>7.7</v>
      </c>
    </row>
    <row r="285" spans="1:14" s="320" customFormat="1" ht="108" customHeight="1" thickBot="1">
      <c r="A285" s="440"/>
      <c r="B285" s="606"/>
      <c r="C285" s="447"/>
      <c r="D285" s="159" t="s">
        <v>7</v>
      </c>
      <c r="E285" s="377">
        <v>0</v>
      </c>
      <c r="F285" s="442"/>
      <c r="G285" s="442"/>
      <c r="H285" s="377">
        <v>0</v>
      </c>
      <c r="I285" s="377">
        <v>0</v>
      </c>
      <c r="J285" s="481"/>
      <c r="K285" s="408">
        <v>0</v>
      </c>
      <c r="L285" s="408">
        <v>0</v>
      </c>
      <c r="M285" s="408">
        <v>0</v>
      </c>
      <c r="N285" s="175">
        <f t="shared" si="205"/>
        <v>0</v>
      </c>
    </row>
    <row r="286" spans="1:14" s="320" customFormat="1" ht="31.5" customHeight="1">
      <c r="A286" s="440"/>
      <c r="B286" s="619" t="s">
        <v>105</v>
      </c>
      <c r="C286" s="447"/>
      <c r="D286" s="294" t="s">
        <v>13</v>
      </c>
      <c r="E286" s="32">
        <f>SUM(E287:E289)</f>
        <v>0.9</v>
      </c>
      <c r="F286" s="32">
        <f t="shared" ref="F286:I286" si="206">SUM(F287:F289)</f>
        <v>0.64</v>
      </c>
      <c r="G286" s="32">
        <f t="shared" si="206"/>
        <v>0.13</v>
      </c>
      <c r="H286" s="32">
        <f t="shared" si="206"/>
        <v>0.9</v>
      </c>
      <c r="I286" s="32">
        <f t="shared" si="206"/>
        <v>1</v>
      </c>
      <c r="J286" s="512" t="s">
        <v>154</v>
      </c>
      <c r="K286" s="295">
        <f t="shared" ref="K286:M286" si="207">SUM(K287:K289)</f>
        <v>0.8</v>
      </c>
      <c r="L286" s="295">
        <f t="shared" si="207"/>
        <v>0.8</v>
      </c>
      <c r="M286" s="295">
        <f t="shared" si="207"/>
        <v>0.8</v>
      </c>
      <c r="N286" s="37">
        <f>E286+H286+I286+K286+L286+M286</f>
        <v>5.1999999999999993</v>
      </c>
    </row>
    <row r="287" spans="1:14" s="320" customFormat="1" ht="31.5" customHeight="1">
      <c r="A287" s="440"/>
      <c r="B287" s="620"/>
      <c r="C287" s="447"/>
      <c r="D287" s="159" t="s">
        <v>14</v>
      </c>
      <c r="E287" s="348">
        <v>0</v>
      </c>
      <c r="F287" s="348">
        <v>0</v>
      </c>
      <c r="G287" s="348">
        <v>0</v>
      </c>
      <c r="H287" s="348">
        <v>0</v>
      </c>
      <c r="I287" s="348">
        <v>0</v>
      </c>
      <c r="J287" s="480"/>
      <c r="K287" s="416">
        <v>0</v>
      </c>
      <c r="L287" s="416">
        <v>0</v>
      </c>
      <c r="M287" s="416">
        <v>0</v>
      </c>
      <c r="N287" s="175">
        <f t="shared" ref="N287:N289" si="208">E287+H287+I287+K287+L287+M287</f>
        <v>0</v>
      </c>
    </row>
    <row r="288" spans="1:14" s="320" customFormat="1" ht="31.5" customHeight="1">
      <c r="A288" s="440"/>
      <c r="B288" s="620"/>
      <c r="C288" s="447"/>
      <c r="D288" s="159" t="s">
        <v>6</v>
      </c>
      <c r="E288" s="348">
        <v>0.9</v>
      </c>
      <c r="F288" s="433">
        <v>0.64</v>
      </c>
      <c r="G288" s="442">
        <v>0.13</v>
      </c>
      <c r="H288" s="348">
        <v>0.9</v>
      </c>
      <c r="I288" s="348">
        <v>1</v>
      </c>
      <c r="J288" s="480"/>
      <c r="K288" s="364">
        <v>0.8</v>
      </c>
      <c r="L288" s="364">
        <v>0.8</v>
      </c>
      <c r="M288" s="364">
        <v>0.8</v>
      </c>
      <c r="N288" s="175">
        <f t="shared" si="208"/>
        <v>5.1999999999999993</v>
      </c>
    </row>
    <row r="289" spans="1:14" s="320" customFormat="1" ht="93" customHeight="1" thickBot="1">
      <c r="A289" s="440"/>
      <c r="B289" s="621"/>
      <c r="C289" s="447"/>
      <c r="D289" s="159" t="s">
        <v>7</v>
      </c>
      <c r="E289" s="377">
        <v>0</v>
      </c>
      <c r="F289" s="377">
        <v>0</v>
      </c>
      <c r="G289" s="377">
        <v>0</v>
      </c>
      <c r="H289" s="377">
        <v>0</v>
      </c>
      <c r="I289" s="377">
        <v>0</v>
      </c>
      <c r="J289" s="527"/>
      <c r="K289" s="408">
        <v>0</v>
      </c>
      <c r="L289" s="408">
        <v>0</v>
      </c>
      <c r="M289" s="408">
        <v>0</v>
      </c>
      <c r="N289" s="175">
        <f t="shared" si="208"/>
        <v>0</v>
      </c>
    </row>
    <row r="290" spans="1:14" s="296" customFormat="1" ht="40.5">
      <c r="A290" s="459"/>
      <c r="B290" s="31" t="s">
        <v>134</v>
      </c>
      <c r="C290" s="461"/>
      <c r="D290" s="350" t="s">
        <v>5</v>
      </c>
      <c r="E290" s="351">
        <f>E291+E292+E293</f>
        <v>5.09</v>
      </c>
      <c r="F290" s="351">
        <f t="shared" ref="F290:I290" si="209">F291+F292+F293</f>
        <v>0.74</v>
      </c>
      <c r="G290" s="351">
        <f t="shared" si="209"/>
        <v>0.23</v>
      </c>
      <c r="H290" s="351">
        <f t="shared" si="209"/>
        <v>4.93</v>
      </c>
      <c r="I290" s="351">
        <f t="shared" si="209"/>
        <v>5.129999999999999</v>
      </c>
      <c r="J290" s="519"/>
      <c r="K290" s="388">
        <f t="shared" ref="K290:N290" si="210">K291+K292+K293</f>
        <v>62.14</v>
      </c>
      <c r="L290" s="388">
        <f t="shared" si="210"/>
        <v>123.92999999999999</v>
      </c>
      <c r="M290" s="351">
        <f t="shared" si="210"/>
        <v>4.43</v>
      </c>
      <c r="N290" s="352">
        <f t="shared" si="210"/>
        <v>205.64999999999998</v>
      </c>
    </row>
    <row r="291" spans="1:14" s="296" customFormat="1">
      <c r="A291" s="459"/>
      <c r="B291" s="466" t="str">
        <f>F244</f>
        <v>ОБРАЗОВАНИЕ</v>
      </c>
      <c r="C291" s="461"/>
      <c r="D291" s="362" t="s">
        <v>14</v>
      </c>
      <c r="E291" s="353">
        <f t="shared" ref="E291:I293" si="211">E247+E251+E255+E259+E263+E267+E271+E275+E279+E283+E287</f>
        <v>0</v>
      </c>
      <c r="F291" s="353">
        <f t="shared" si="211"/>
        <v>0</v>
      </c>
      <c r="G291" s="353">
        <f t="shared" si="211"/>
        <v>0</v>
      </c>
      <c r="H291" s="353">
        <f t="shared" si="211"/>
        <v>0</v>
      </c>
      <c r="I291" s="353">
        <f t="shared" si="211"/>
        <v>0</v>
      </c>
      <c r="J291" s="520"/>
      <c r="K291" s="353">
        <f t="shared" ref="K291:M293" si="212">K247+K251+K255+K259+K263+K267+K271+K275+K279+K283+K287</f>
        <v>0</v>
      </c>
      <c r="L291" s="353">
        <f t="shared" si="212"/>
        <v>0</v>
      </c>
      <c r="M291" s="353">
        <f t="shared" si="212"/>
        <v>0</v>
      </c>
      <c r="N291" s="426">
        <f t="shared" ref="N291:N293" si="213">E291+H291+I291+K291+L291+M291</f>
        <v>0</v>
      </c>
    </row>
    <row r="292" spans="1:14" s="296" customFormat="1">
      <c r="A292" s="459"/>
      <c r="B292" s="522"/>
      <c r="C292" s="461"/>
      <c r="D292" s="362" t="s">
        <v>6</v>
      </c>
      <c r="E292" s="353">
        <f t="shared" si="211"/>
        <v>5.07</v>
      </c>
      <c r="F292" s="353">
        <f t="shared" si="211"/>
        <v>0.74</v>
      </c>
      <c r="G292" s="353">
        <f t="shared" si="211"/>
        <v>0.23</v>
      </c>
      <c r="H292" s="353">
        <f t="shared" si="211"/>
        <v>4.92</v>
      </c>
      <c r="I292" s="353">
        <f t="shared" si="211"/>
        <v>5.1199999999999992</v>
      </c>
      <c r="J292" s="520"/>
      <c r="K292" s="353">
        <f t="shared" si="212"/>
        <v>7.4399999999999995</v>
      </c>
      <c r="L292" s="353">
        <f t="shared" si="212"/>
        <v>6.36</v>
      </c>
      <c r="M292" s="353">
        <f t="shared" si="212"/>
        <v>4.42</v>
      </c>
      <c r="N292" s="426">
        <f t="shared" si="213"/>
        <v>33.33</v>
      </c>
    </row>
    <row r="293" spans="1:14" s="296" customFormat="1" ht="21" thickBot="1">
      <c r="A293" s="460"/>
      <c r="B293" s="523"/>
      <c r="C293" s="462"/>
      <c r="D293" s="363" t="s">
        <v>7</v>
      </c>
      <c r="E293" s="353">
        <f t="shared" si="211"/>
        <v>0.02</v>
      </c>
      <c r="F293" s="353">
        <f t="shared" si="211"/>
        <v>0</v>
      </c>
      <c r="G293" s="353">
        <f t="shared" si="211"/>
        <v>0</v>
      </c>
      <c r="H293" s="353">
        <f t="shared" si="211"/>
        <v>0.01</v>
      </c>
      <c r="I293" s="353">
        <f t="shared" si="211"/>
        <v>0.01</v>
      </c>
      <c r="J293" s="521"/>
      <c r="K293" s="353">
        <f t="shared" si="212"/>
        <v>54.7</v>
      </c>
      <c r="L293" s="353">
        <f t="shared" si="212"/>
        <v>117.57</v>
      </c>
      <c r="M293" s="353">
        <f t="shared" si="212"/>
        <v>0.01</v>
      </c>
      <c r="N293" s="427">
        <f t="shared" si="213"/>
        <v>172.32</v>
      </c>
    </row>
    <row r="294" spans="1:14">
      <c r="J294" s="299" t="s">
        <v>146</v>
      </c>
    </row>
    <row r="295" spans="1:14" ht="67.5" customHeight="1">
      <c r="B295" s="613" t="s">
        <v>155</v>
      </c>
      <c r="C295" s="614"/>
      <c r="D295" s="614"/>
      <c r="E295" s="614"/>
      <c r="F295" s="614"/>
      <c r="G295" s="614"/>
      <c r="H295" s="614"/>
      <c r="I295" s="614"/>
      <c r="J295" s="614"/>
      <c r="K295" s="614"/>
      <c r="L295" s="614"/>
      <c r="M295" s="614"/>
      <c r="N295" s="615"/>
    </row>
  </sheetData>
  <mergeCells count="258">
    <mergeCell ref="C147:C150"/>
    <mergeCell ref="B159:B162"/>
    <mergeCell ref="J151:J154"/>
    <mergeCell ref="B183:B186"/>
    <mergeCell ref="C183:C186"/>
    <mergeCell ref="B151:B154"/>
    <mergeCell ref="B155:B158"/>
    <mergeCell ref="B178:B181"/>
    <mergeCell ref="J155:J158"/>
    <mergeCell ref="B163:B166"/>
    <mergeCell ref="C163:C166"/>
    <mergeCell ref="A190:A193"/>
    <mergeCell ref="B190:B193"/>
    <mergeCell ref="A178:A181"/>
    <mergeCell ref="K189:N189"/>
    <mergeCell ref="J178:J181"/>
    <mergeCell ref="A169:A172"/>
    <mergeCell ref="B169:B172"/>
    <mergeCell ref="C169:C172"/>
    <mergeCell ref="A183:A186"/>
    <mergeCell ref="B295:N295"/>
    <mergeCell ref="K245:N245"/>
    <mergeCell ref="A262:A265"/>
    <mergeCell ref="C262:C265"/>
    <mergeCell ref="C178:C181"/>
    <mergeCell ref="J190:J193"/>
    <mergeCell ref="J262:J265"/>
    <mergeCell ref="A98:A101"/>
    <mergeCell ref="A290:A293"/>
    <mergeCell ref="C290:C293"/>
    <mergeCell ref="J290:J293"/>
    <mergeCell ref="B291:B293"/>
    <mergeCell ref="J274:J277"/>
    <mergeCell ref="A266:A269"/>
    <mergeCell ref="C266:C269"/>
    <mergeCell ref="J266:J269"/>
    <mergeCell ref="A270:A273"/>
    <mergeCell ref="C270:C273"/>
    <mergeCell ref="J270:J273"/>
    <mergeCell ref="B286:B289"/>
    <mergeCell ref="C274:C277"/>
    <mergeCell ref="C278:C281"/>
    <mergeCell ref="A274:A277"/>
    <mergeCell ref="A278:A281"/>
    <mergeCell ref="B282:B285"/>
    <mergeCell ref="J282:J285"/>
    <mergeCell ref="J286:J289"/>
    <mergeCell ref="B182:N182"/>
    <mergeCell ref="B173:N173"/>
    <mergeCell ref="C128:C131"/>
    <mergeCell ref="J147:J150"/>
    <mergeCell ref="A87:A90"/>
    <mergeCell ref="K46:N46"/>
    <mergeCell ref="A47:A50"/>
    <mergeCell ref="B47:B50"/>
    <mergeCell ref="C47:C50"/>
    <mergeCell ref="J47:J50"/>
    <mergeCell ref="A51:A54"/>
    <mergeCell ref="C51:C54"/>
    <mergeCell ref="J51:J54"/>
    <mergeCell ref="B52:B54"/>
    <mergeCell ref="C46:J46"/>
    <mergeCell ref="A65:A68"/>
    <mergeCell ref="C65:C68"/>
    <mergeCell ref="J65:J68"/>
    <mergeCell ref="B66:B68"/>
    <mergeCell ref="B77:B79"/>
    <mergeCell ref="A81:N81"/>
    <mergeCell ref="C82:J82"/>
    <mergeCell ref="J57:J60"/>
    <mergeCell ref="A61:A64"/>
    <mergeCell ref="B61:B64"/>
    <mergeCell ref="C61:C64"/>
    <mergeCell ref="J61:J64"/>
    <mergeCell ref="J72:J75"/>
    <mergeCell ref="B36:B38"/>
    <mergeCell ref="K82:N82"/>
    <mergeCell ref="C56:J56"/>
    <mergeCell ref="K56:N56"/>
    <mergeCell ref="A57:A60"/>
    <mergeCell ref="B57:B60"/>
    <mergeCell ref="C57:C60"/>
    <mergeCell ref="A70:N70"/>
    <mergeCell ref="C71:J71"/>
    <mergeCell ref="K71:N71"/>
    <mergeCell ref="A72:A75"/>
    <mergeCell ref="B72:B75"/>
    <mergeCell ref="C72:C75"/>
    <mergeCell ref="C42:C45"/>
    <mergeCell ref="J42:J45"/>
    <mergeCell ref="A40:N40"/>
    <mergeCell ref="A76:A79"/>
    <mergeCell ref="C76:C79"/>
    <mergeCell ref="J76:J79"/>
    <mergeCell ref="C10:C13"/>
    <mergeCell ref="A10:A13"/>
    <mergeCell ref="A18:A21"/>
    <mergeCell ref="B18:B21"/>
    <mergeCell ref="C18:C21"/>
    <mergeCell ref="J18:J21"/>
    <mergeCell ref="A22:N22"/>
    <mergeCell ref="J10:J13"/>
    <mergeCell ref="B10:B13"/>
    <mergeCell ref="A16:N16"/>
    <mergeCell ref="C17:J17"/>
    <mergeCell ref="K17:N17"/>
    <mergeCell ref="A29:N29"/>
    <mergeCell ref="C30:J30"/>
    <mergeCell ref="K30:N30"/>
    <mergeCell ref="A31:A34"/>
    <mergeCell ref="B31:B34"/>
    <mergeCell ref="J31:J34"/>
    <mergeCell ref="C31:C34"/>
    <mergeCell ref="A35:A38"/>
    <mergeCell ref="C35:C38"/>
    <mergeCell ref="J35:J38"/>
    <mergeCell ref="C98:C101"/>
    <mergeCell ref="J98:J101"/>
    <mergeCell ref="B99:B101"/>
    <mergeCell ref="A103:N103"/>
    <mergeCell ref="C104:J104"/>
    <mergeCell ref="C93:J93"/>
    <mergeCell ref="K93:N93"/>
    <mergeCell ref="A94:A97"/>
    <mergeCell ref="B94:B97"/>
    <mergeCell ref="C94:C97"/>
    <mergeCell ref="J94:J97"/>
    <mergeCell ref="C23:J23"/>
    <mergeCell ref="K23:N23"/>
    <mergeCell ref="A24:A27"/>
    <mergeCell ref="B24:B27"/>
    <mergeCell ref="C24:C27"/>
    <mergeCell ref="J24:J27"/>
    <mergeCell ref="A128:A131"/>
    <mergeCell ref="C41:J41"/>
    <mergeCell ref="K41:N41"/>
    <mergeCell ref="A42:A45"/>
    <mergeCell ref="B42:B45"/>
    <mergeCell ref="K104:N104"/>
    <mergeCell ref="A105:A108"/>
    <mergeCell ref="B105:B108"/>
    <mergeCell ref="C105:C108"/>
    <mergeCell ref="J105:J108"/>
    <mergeCell ref="A83:A86"/>
    <mergeCell ref="B83:B86"/>
    <mergeCell ref="C83:C86"/>
    <mergeCell ref="J83:J86"/>
    <mergeCell ref="C87:C90"/>
    <mergeCell ref="J87:J90"/>
    <mergeCell ref="B88:B90"/>
    <mergeCell ref="A92:N92"/>
    <mergeCell ref="K2:N2"/>
    <mergeCell ref="A2:J2"/>
    <mergeCell ref="C3:D3"/>
    <mergeCell ref="E3:I3"/>
    <mergeCell ref="J3:J4"/>
    <mergeCell ref="J5:J8"/>
    <mergeCell ref="N3:N4"/>
    <mergeCell ref="A5:A8"/>
    <mergeCell ref="B5:B8"/>
    <mergeCell ref="C5:C8"/>
    <mergeCell ref="K3:M3"/>
    <mergeCell ref="B258:B261"/>
    <mergeCell ref="B262:B265"/>
    <mergeCell ref="B266:B269"/>
    <mergeCell ref="B270:B273"/>
    <mergeCell ref="B274:B277"/>
    <mergeCell ref="B278:B281"/>
    <mergeCell ref="J278:J281"/>
    <mergeCell ref="B222:B225"/>
    <mergeCell ref="B194:B197"/>
    <mergeCell ref="B198:B201"/>
    <mergeCell ref="J198:J201"/>
    <mergeCell ref="B202:B205"/>
    <mergeCell ref="B206:B209"/>
    <mergeCell ref="B210:B213"/>
    <mergeCell ref="B214:B217"/>
    <mergeCell ref="B218:B221"/>
    <mergeCell ref="J194:J197"/>
    <mergeCell ref="J202:J205"/>
    <mergeCell ref="J206:J209"/>
    <mergeCell ref="J210:J213"/>
    <mergeCell ref="J214:J217"/>
    <mergeCell ref="J218:J221"/>
    <mergeCell ref="J222:J225"/>
    <mergeCell ref="J258:J261"/>
    <mergeCell ref="C236:C239"/>
    <mergeCell ref="J236:J239"/>
    <mergeCell ref="A226:A229"/>
    <mergeCell ref="C226:C229"/>
    <mergeCell ref="J226:J229"/>
    <mergeCell ref="B227:B229"/>
    <mergeCell ref="B250:B253"/>
    <mergeCell ref="J250:J253"/>
    <mergeCell ref="B254:B257"/>
    <mergeCell ref="C232:C235"/>
    <mergeCell ref="J232:J235"/>
    <mergeCell ref="A236:A239"/>
    <mergeCell ref="B236:B239"/>
    <mergeCell ref="J254:J257"/>
    <mergeCell ref="C245:J245"/>
    <mergeCell ref="A246:A249"/>
    <mergeCell ref="B246:B249"/>
    <mergeCell ref="C246:C249"/>
    <mergeCell ref="J246:J249"/>
    <mergeCell ref="A240:A243"/>
    <mergeCell ref="C240:C243"/>
    <mergeCell ref="J240:J243"/>
    <mergeCell ref="B241:B243"/>
    <mergeCell ref="A232:A235"/>
    <mergeCell ref="B232:B235"/>
    <mergeCell ref="A114:N114"/>
    <mergeCell ref="C115:J115"/>
    <mergeCell ref="K115:N115"/>
    <mergeCell ref="A116:A119"/>
    <mergeCell ref="B116:B119"/>
    <mergeCell ref="C116:C119"/>
    <mergeCell ref="J116:J119"/>
    <mergeCell ref="A120:A123"/>
    <mergeCell ref="C120:C123"/>
    <mergeCell ref="J120:J123"/>
    <mergeCell ref="B121:B123"/>
    <mergeCell ref="J183:J186"/>
    <mergeCell ref="A147:A150"/>
    <mergeCell ref="B147:B150"/>
    <mergeCell ref="C189:J189"/>
    <mergeCell ref="C190:C193"/>
    <mergeCell ref="A141:A144"/>
    <mergeCell ref="B141:B144"/>
    <mergeCell ref="J133:J136"/>
    <mergeCell ref="J141:J144"/>
    <mergeCell ref="B132:N132"/>
    <mergeCell ref="B133:B136"/>
    <mergeCell ref="A126:N126"/>
    <mergeCell ref="J128:J131"/>
    <mergeCell ref="B128:B131"/>
    <mergeCell ref="B137:B140"/>
    <mergeCell ref="A109:A112"/>
    <mergeCell ref="C109:C112"/>
    <mergeCell ref="J109:J112"/>
    <mergeCell ref="B110:B112"/>
    <mergeCell ref="C231:J231"/>
    <mergeCell ref="K231:N231"/>
    <mergeCell ref="C133:C136"/>
    <mergeCell ref="A133:A136"/>
    <mergeCell ref="J137:J140"/>
    <mergeCell ref="J159:J162"/>
    <mergeCell ref="A137:A140"/>
    <mergeCell ref="C137:C140"/>
    <mergeCell ref="J169:J172"/>
    <mergeCell ref="A174:A177"/>
    <mergeCell ref="A163:A166"/>
    <mergeCell ref="J163:J166"/>
    <mergeCell ref="B174:B177"/>
    <mergeCell ref="C174:C177"/>
    <mergeCell ref="J174:J177"/>
    <mergeCell ref="B168:N168"/>
    <mergeCell ref="B146:N146"/>
  </mergeCells>
  <pageMargins left="0.19685039370078741" right="0.19685039370078741" top="0.19685039370078741" bottom="0.19685039370078741" header="0.15748031496062992" footer="0.15748031496062992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205"/>
  <sheetViews>
    <sheetView zoomScale="40" zoomScaleNormal="40" zoomScaleSheetLayoutView="40" workbookViewId="0">
      <pane xSplit="3" ySplit="4" topLeftCell="R92" activePane="bottomRight" state="frozen"/>
      <selection pane="topRight" activeCell="D1" sqref="D1"/>
      <selection pane="bottomLeft" activeCell="A5" sqref="A5"/>
      <selection pane="bottomRight" activeCell="T43" sqref="T43"/>
    </sheetView>
  </sheetViews>
  <sheetFormatPr defaultRowHeight="20.25"/>
  <cols>
    <col min="1" max="1" width="7.42578125" style="1" customWidth="1"/>
    <col min="2" max="2" width="65.28515625" style="2" customWidth="1"/>
    <col min="3" max="3" width="14.5703125" style="2" customWidth="1"/>
    <col min="4" max="4" width="25.140625" style="3" customWidth="1"/>
    <col min="5" max="5" width="21.7109375" style="2" customWidth="1"/>
    <col min="6" max="6" width="21.85546875" style="2" customWidth="1"/>
    <col min="7" max="7" width="22.42578125" style="2" customWidth="1"/>
    <col min="8" max="9" width="18.28515625" style="2" customWidth="1"/>
    <col min="10" max="10" width="68.28515625" style="2" customWidth="1"/>
    <col min="11" max="11" width="16.7109375" style="179" customWidth="1"/>
    <col min="12" max="12" width="14.140625" style="2" customWidth="1"/>
    <col min="13" max="13" width="18.85546875" style="2" customWidth="1"/>
    <col min="14" max="14" width="15" style="2" customWidth="1"/>
    <col min="15" max="15" width="3.7109375" style="102" customWidth="1"/>
    <col min="16" max="16" width="14.7109375" style="168" customWidth="1"/>
    <col min="17" max="17" width="9.140625" style="103"/>
    <col min="18" max="18" width="55.140625" style="103" customWidth="1"/>
    <col min="19" max="19" width="28.85546875" style="97" customWidth="1"/>
    <col min="20" max="20" width="36" style="97" customWidth="1"/>
    <col min="21" max="21" width="34" style="97" customWidth="1"/>
    <col min="22" max="22" width="30.28515625" style="97" customWidth="1"/>
    <col min="23" max="23" width="32" style="103" customWidth="1"/>
    <col min="24" max="24" width="28" style="103" customWidth="1"/>
    <col min="25" max="25" width="22.5703125" style="103" customWidth="1"/>
    <col min="26" max="26" width="9.140625" style="103"/>
    <col min="27" max="27" width="55.140625" style="103" customWidth="1"/>
    <col min="28" max="28" width="28.85546875" style="97" customWidth="1"/>
    <col min="29" max="29" width="36" style="97" customWidth="1"/>
    <col min="30" max="30" width="34" style="97" customWidth="1"/>
    <col min="31" max="31" width="30.28515625" style="97" customWidth="1"/>
    <col min="32" max="32" width="32" style="103" customWidth="1"/>
    <col min="33" max="33" width="28" style="103" customWidth="1"/>
    <col min="34" max="43" width="9.140625" style="103"/>
    <col min="44" max="52" width="9.140625" style="102"/>
  </cols>
  <sheetData>
    <row r="1" spans="1:52">
      <c r="B1" s="128" t="s">
        <v>65</v>
      </c>
      <c r="N1" s="14" t="s">
        <v>63</v>
      </c>
    </row>
    <row r="2" spans="1:52" ht="76.5" customHeight="1" thickBot="1">
      <c r="A2" s="535" t="str">
        <f>'Приложение 1 (ОТЧЕТНЫЙ ПЕРИОД) '!A2:J2</f>
        <v xml:space="preserve">                                                                                                МОНИТОРИНГ      реализации мероприятий по итогам поездок Губернатора Приморского края по МО Приморского края 
городской округ Спасск-Дальний</v>
      </c>
      <c r="B2" s="535"/>
      <c r="C2" s="535"/>
      <c r="D2" s="535"/>
      <c r="E2" s="535"/>
      <c r="F2" s="535"/>
      <c r="G2" s="535"/>
      <c r="H2" s="535"/>
      <c r="I2" s="535"/>
      <c r="J2" s="535"/>
      <c r="K2" s="534" t="s">
        <v>21</v>
      </c>
      <c r="L2" s="534"/>
      <c r="M2" s="534"/>
      <c r="N2" s="534"/>
      <c r="Y2" s="284" t="s">
        <v>68</v>
      </c>
    </row>
    <row r="3" spans="1:52" ht="120.75" customHeight="1" thickBot="1">
      <c r="A3" s="7" t="s">
        <v>0</v>
      </c>
      <c r="B3" s="8" t="s">
        <v>1</v>
      </c>
      <c r="C3" s="536" t="s">
        <v>2</v>
      </c>
      <c r="D3" s="537"/>
      <c r="E3" s="538" t="s">
        <v>73</v>
      </c>
      <c r="F3" s="539"/>
      <c r="G3" s="539"/>
      <c r="H3" s="539"/>
      <c r="I3" s="539"/>
      <c r="J3" s="643" t="s">
        <v>79</v>
      </c>
      <c r="K3" s="635" t="str">
        <f>'Приложение 1 (ОТЧЕТНЫЙ ПЕРИОД) '!K3</f>
        <v>ИТОГ ПРОФИНАНСИРОВАННО, млн рублей</v>
      </c>
      <c r="L3" s="636"/>
      <c r="M3" s="285">
        <f>'Приложение 1 (ОТЧЕТНЫЙ ПЕРИОД) '!M3</f>
        <v>0</v>
      </c>
      <c r="N3" s="645" t="s">
        <v>16</v>
      </c>
      <c r="R3" s="143" t="s">
        <v>84</v>
      </c>
      <c r="W3" s="104"/>
      <c r="X3" s="104"/>
      <c r="Y3" s="104"/>
      <c r="Z3" s="104"/>
      <c r="AH3" s="104"/>
      <c r="AI3" s="104"/>
      <c r="AJ3" s="104"/>
      <c r="AK3" s="104"/>
      <c r="AL3" s="104"/>
      <c r="AM3" s="104"/>
      <c r="AN3" s="104"/>
      <c r="AO3" s="104"/>
      <c r="AP3" s="104"/>
    </row>
    <row r="4" spans="1:52" ht="111.75" customHeight="1" thickBot="1">
      <c r="A4" s="7"/>
      <c r="B4" s="96" t="str">
        <f>'Приложение 1 (ОТЧЕТНЫЙ ПЕРИОД) '!B4</f>
        <v>городской округ Спасск-Дальний</v>
      </c>
      <c r="C4" s="9" t="s">
        <v>3</v>
      </c>
      <c r="D4" s="10" t="s">
        <v>4</v>
      </c>
      <c r="E4" s="18" t="str">
        <f>'Приложение 1 (ОТЧЕТНЫЙ ПЕРИОД) '!E4</f>
        <v>2022 г. 
(план в соответствии с бюджетом)</v>
      </c>
      <c r="F4" s="18" t="str">
        <f>'Приложение 1 (ОТЧЕТНЫЙ ПЕРИОД) '!F4</f>
        <v>сумма подписанного контракта по мероприятию</v>
      </c>
      <c r="G4" s="43" t="str">
        <f>'Приложение 1 (ОТЧЕТНЫЙ ПЕРИОД) '!G4</f>
        <v>профинанси-ровано (кассовый расход) /исполнение 
на 01.07.2022</v>
      </c>
      <c r="H4" s="18" t="str">
        <f>'Приложение 1 (ОТЧЕТНЫЙ ПЕРИОД) '!H4</f>
        <v>2023 г.
(план в соответствии с бюджетом)</v>
      </c>
      <c r="I4" s="18" t="str">
        <f>'Приложение 1 (ОТЧЕТНЫЙ ПЕРИОД) '!I4</f>
        <v>2024 г.
 (план в соответствии с бюджетом)</v>
      </c>
      <c r="J4" s="644"/>
      <c r="K4" s="243" t="str">
        <f>'Приложение 1 (ОТЧЕТНЫЙ ПЕРИОД) '!K4</f>
        <v>2019 г.</v>
      </c>
      <c r="L4" s="243" t="str">
        <f>'Приложение 1 (ОТЧЕТНЫЙ ПЕРИОД) '!L4</f>
        <v>2020 г.</v>
      </c>
      <c r="M4" s="244" t="str">
        <f>'Приложение 1 (ОТЧЕТНЫЙ ПЕРИОД) '!M4</f>
        <v>2021 г.*</v>
      </c>
      <c r="N4" s="646"/>
      <c r="P4" s="174" t="s">
        <v>62</v>
      </c>
      <c r="R4" s="117" t="str">
        <f>B4</f>
        <v>городской округ Спасск-Дальний</v>
      </c>
      <c r="S4" s="118" t="s">
        <v>64</v>
      </c>
      <c r="T4" s="118" t="str">
        <f>E4</f>
        <v>2022 г. 
(план в соответствии с бюджетом)</v>
      </c>
      <c r="U4" s="118" t="str">
        <f t="shared" ref="U4:V4" si="0">F4</f>
        <v>сумма подписанного контракта по мероприятию</v>
      </c>
      <c r="V4" s="211" t="str">
        <f t="shared" si="0"/>
        <v>профинанси-ровано (кассовый расход) /исполнение 
на 01.07.2022</v>
      </c>
      <c r="W4" s="220" t="s">
        <v>76</v>
      </c>
      <c r="X4" s="220" t="s">
        <v>75</v>
      </c>
      <c r="Y4" s="223" t="s">
        <v>74</v>
      </c>
      <c r="Z4" s="104"/>
      <c r="AH4" s="104"/>
      <c r="AI4" s="104"/>
      <c r="AJ4" s="104"/>
      <c r="AK4" s="104"/>
      <c r="AL4" s="104"/>
      <c r="AM4" s="104"/>
      <c r="AN4" s="104"/>
      <c r="AO4" s="104"/>
      <c r="AP4" s="104"/>
    </row>
    <row r="5" spans="1:52" s="13" customFormat="1" ht="24.75" customHeight="1">
      <c r="A5" s="547"/>
      <c r="B5" s="654" t="s">
        <v>36</v>
      </c>
      <c r="C5" s="656"/>
      <c r="D5" s="271" t="s">
        <v>5</v>
      </c>
      <c r="E5" s="272">
        <f t="shared" ref="E5:N5" si="1">E6+E7+E8</f>
        <v>258.94495000000001</v>
      </c>
      <c r="F5" s="272">
        <f t="shared" si="1"/>
        <v>245.81970000000001</v>
      </c>
      <c r="G5" s="272">
        <f t="shared" si="1"/>
        <v>21.747438000000002</v>
      </c>
      <c r="H5" s="272">
        <f t="shared" si="1"/>
        <v>139.86314999999999</v>
      </c>
      <c r="I5" s="272">
        <f t="shared" si="1"/>
        <v>118.88</v>
      </c>
      <c r="J5" s="659"/>
      <c r="K5" s="273">
        <f t="shared" si="1"/>
        <v>203.95349999999999</v>
      </c>
      <c r="L5" s="272">
        <f t="shared" si="1"/>
        <v>393.63443599999994</v>
      </c>
      <c r="M5" s="272">
        <f t="shared" si="1"/>
        <v>204.31367799999998</v>
      </c>
      <c r="N5" s="274">
        <f t="shared" si="1"/>
        <v>1319.589714</v>
      </c>
      <c r="O5" s="105"/>
      <c r="P5" s="169"/>
      <c r="Q5" s="106"/>
      <c r="R5" s="654" t="str">
        <f>B5</f>
        <v xml:space="preserve">ВСЕГО </v>
      </c>
      <c r="S5" s="33" t="str">
        <f>D5</f>
        <v>Всего</v>
      </c>
      <c r="T5" s="33">
        <f>E5</f>
        <v>258.94495000000001</v>
      </c>
      <c r="U5" s="33">
        <f t="shared" ref="U5:V5" si="2">F5</f>
        <v>245.81970000000001</v>
      </c>
      <c r="V5" s="33">
        <f t="shared" si="2"/>
        <v>21.747438000000002</v>
      </c>
      <c r="W5" s="33">
        <f>F5/E5%</f>
        <v>94.931258555148489</v>
      </c>
      <c r="X5" s="33">
        <f>G5/F5%</f>
        <v>8.8469060860459923</v>
      </c>
      <c r="Y5" s="224">
        <f>V5/T5%</f>
        <v>8.398479290675489</v>
      </c>
      <c r="Z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5"/>
      <c r="AS5" s="105"/>
      <c r="AT5" s="105"/>
      <c r="AU5" s="105"/>
      <c r="AV5" s="105"/>
      <c r="AW5" s="105"/>
      <c r="AX5" s="105"/>
      <c r="AY5" s="105"/>
      <c r="AZ5" s="105"/>
    </row>
    <row r="6" spans="1:52" s="13" customFormat="1" ht="24.75" customHeight="1">
      <c r="A6" s="548"/>
      <c r="B6" s="655"/>
      <c r="C6" s="657"/>
      <c r="D6" s="263" t="s">
        <v>14</v>
      </c>
      <c r="E6" s="264">
        <f t="shared" ref="E6:I8" si="3">E19+E135</f>
        <v>83.034729999999996</v>
      </c>
      <c r="F6" s="264">
        <f t="shared" si="3"/>
        <v>79.929699999999997</v>
      </c>
      <c r="G6" s="264">
        <f t="shared" si="3"/>
        <v>5.2329999999999997</v>
      </c>
      <c r="H6" s="264">
        <f t="shared" si="3"/>
        <v>23.64</v>
      </c>
      <c r="I6" s="264">
        <f t="shared" si="3"/>
        <v>23.64</v>
      </c>
      <c r="J6" s="660"/>
      <c r="K6" s="269">
        <f t="shared" ref="K6:M8" si="4">K19+K135</f>
        <v>30.23</v>
      </c>
      <c r="L6" s="264">
        <f t="shared" si="4"/>
        <v>70.24799999999999</v>
      </c>
      <c r="M6" s="264">
        <f t="shared" si="4"/>
        <v>84.440100000000001</v>
      </c>
      <c r="N6" s="275">
        <f t="shared" ref="N6" si="5">N19+N135</f>
        <v>315.23283000000004</v>
      </c>
      <c r="O6" s="105"/>
      <c r="P6" s="169"/>
      <c r="Q6" s="106"/>
      <c r="R6" s="655"/>
      <c r="S6" s="123"/>
      <c r="T6" s="123"/>
      <c r="U6" s="123"/>
      <c r="V6" s="123"/>
      <c r="W6" s="119"/>
      <c r="X6" s="120"/>
      <c r="Y6" s="106"/>
      <c r="Z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5"/>
      <c r="AS6" s="105"/>
      <c r="AT6" s="105"/>
      <c r="AU6" s="105"/>
      <c r="AV6" s="105"/>
      <c r="AW6" s="105"/>
      <c r="AX6" s="105"/>
      <c r="AY6" s="105"/>
      <c r="AZ6" s="105"/>
    </row>
    <row r="7" spans="1:52" s="13" customFormat="1" ht="24.75" customHeight="1">
      <c r="A7" s="548"/>
      <c r="B7" s="655"/>
      <c r="C7" s="657"/>
      <c r="D7" s="263" t="s">
        <v>6</v>
      </c>
      <c r="E7" s="264">
        <f t="shared" si="3"/>
        <v>170.58427</v>
      </c>
      <c r="F7" s="264">
        <f t="shared" si="3"/>
        <v>162.65060000000003</v>
      </c>
      <c r="G7" s="264">
        <f t="shared" si="3"/>
        <v>16.295280000000002</v>
      </c>
      <c r="H7" s="264">
        <f t="shared" si="3"/>
        <v>111.59099999999999</v>
      </c>
      <c r="I7" s="264">
        <f t="shared" si="3"/>
        <v>90.53</v>
      </c>
      <c r="J7" s="660"/>
      <c r="K7" s="269">
        <f t="shared" si="4"/>
        <v>113.066</v>
      </c>
      <c r="L7" s="264">
        <f t="shared" si="4"/>
        <v>199.00197199999999</v>
      </c>
      <c r="M7" s="264">
        <f t="shared" si="4"/>
        <v>116.45249</v>
      </c>
      <c r="N7" s="275">
        <f t="shared" ref="N7" si="6">N20+N136</f>
        <v>801.22573199999999</v>
      </c>
      <c r="O7" s="105"/>
      <c r="P7" s="169"/>
      <c r="Q7" s="106"/>
      <c r="R7" s="655"/>
      <c r="S7" s="123"/>
      <c r="T7" s="123"/>
      <c r="U7" s="123"/>
      <c r="V7" s="123"/>
      <c r="W7" s="119"/>
      <c r="X7" s="120"/>
      <c r="Y7" s="106"/>
      <c r="Z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5"/>
      <c r="AS7" s="105"/>
      <c r="AT7" s="105"/>
      <c r="AU7" s="105"/>
      <c r="AV7" s="105"/>
      <c r="AW7" s="105"/>
      <c r="AX7" s="105"/>
      <c r="AY7" s="105"/>
      <c r="AZ7" s="105"/>
    </row>
    <row r="8" spans="1:52" s="13" customFormat="1" ht="24.75" customHeight="1" thickBot="1">
      <c r="A8" s="548"/>
      <c r="B8" s="655"/>
      <c r="C8" s="658"/>
      <c r="D8" s="276" t="s">
        <v>7</v>
      </c>
      <c r="E8" s="277">
        <f t="shared" si="3"/>
        <v>5.3259499999999989</v>
      </c>
      <c r="F8" s="277">
        <f t="shared" si="3"/>
        <v>3.2394000000000003</v>
      </c>
      <c r="G8" s="277">
        <f t="shared" si="3"/>
        <v>0.21915799999999999</v>
      </c>
      <c r="H8" s="277">
        <f t="shared" si="3"/>
        <v>4.6321499999999993</v>
      </c>
      <c r="I8" s="277">
        <f t="shared" si="3"/>
        <v>4.71</v>
      </c>
      <c r="J8" s="661"/>
      <c r="K8" s="278">
        <f t="shared" si="4"/>
        <v>60.657499999999999</v>
      </c>
      <c r="L8" s="277">
        <f t="shared" si="4"/>
        <v>124.38446399999999</v>
      </c>
      <c r="M8" s="277">
        <f t="shared" si="4"/>
        <v>3.4210880000000001</v>
      </c>
      <c r="N8" s="279">
        <f t="shared" ref="N8" si="7">N21+N137</f>
        <v>203.13115199999999</v>
      </c>
      <c r="O8" s="105"/>
      <c r="P8" s="169"/>
      <c r="Q8" s="106"/>
      <c r="R8" s="684"/>
      <c r="S8" s="124"/>
      <c r="T8" s="124"/>
      <c r="U8" s="124"/>
      <c r="V8" s="124"/>
      <c r="W8" s="121"/>
      <c r="X8" s="122"/>
      <c r="Y8" s="106"/>
      <c r="Z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5"/>
      <c r="AS8" s="105"/>
      <c r="AT8" s="105"/>
      <c r="AU8" s="105"/>
      <c r="AV8" s="105"/>
      <c r="AW8" s="105"/>
      <c r="AX8" s="105"/>
      <c r="AY8" s="105"/>
      <c r="AZ8" s="105"/>
    </row>
    <row r="9" spans="1:52" s="12" customFormat="1" ht="11.25" customHeight="1">
      <c r="A9" s="144"/>
      <c r="B9" s="138"/>
      <c r="C9" s="139"/>
      <c r="D9" s="140"/>
      <c r="E9" s="141"/>
      <c r="F9" s="141"/>
      <c r="G9" s="141"/>
      <c r="H9" s="141"/>
      <c r="I9" s="141"/>
      <c r="J9" s="141"/>
      <c r="K9" s="186"/>
      <c r="L9" s="141"/>
      <c r="M9" s="141"/>
      <c r="N9" s="142"/>
      <c r="O9" s="107"/>
      <c r="P9" s="170"/>
      <c r="Q9" s="108"/>
      <c r="R9" s="108"/>
      <c r="S9" s="99"/>
      <c r="T9" s="99"/>
      <c r="U9" s="99"/>
      <c r="V9" s="99"/>
      <c r="W9" s="108"/>
      <c r="X9" s="108"/>
      <c r="Y9" s="108"/>
      <c r="Z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7"/>
      <c r="AS9" s="107"/>
      <c r="AT9" s="107"/>
      <c r="AU9" s="107"/>
      <c r="AV9" s="107"/>
      <c r="AW9" s="107"/>
      <c r="AX9" s="107"/>
      <c r="AY9" s="107"/>
      <c r="AZ9" s="107"/>
    </row>
    <row r="10" spans="1:52" s="12" customFormat="1" ht="11.25" customHeight="1">
      <c r="A10" s="145"/>
      <c r="B10" s="87"/>
      <c r="C10" s="20"/>
      <c r="D10" s="24"/>
      <c r="E10" s="21"/>
      <c r="F10" s="21"/>
      <c r="G10" s="21"/>
      <c r="H10" s="21"/>
      <c r="I10" s="21"/>
      <c r="J10" s="21"/>
      <c r="K10" s="187"/>
      <c r="L10" s="21"/>
      <c r="M10" s="21"/>
      <c r="N10" s="22"/>
      <c r="O10" s="107"/>
      <c r="P10" s="170"/>
      <c r="Q10" s="108"/>
      <c r="R10" s="108"/>
      <c r="S10" s="99"/>
      <c r="T10" s="99"/>
      <c r="U10" s="99"/>
      <c r="V10" s="99"/>
      <c r="W10" s="108"/>
      <c r="X10" s="108"/>
      <c r="Y10" s="108"/>
      <c r="Z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7"/>
      <c r="AS10" s="107"/>
      <c r="AT10" s="107"/>
      <c r="AU10" s="107"/>
      <c r="AV10" s="107"/>
      <c r="AW10" s="107"/>
      <c r="AX10" s="107"/>
      <c r="AY10" s="107"/>
      <c r="AZ10" s="107"/>
    </row>
    <row r="11" spans="1:52" s="12" customFormat="1" ht="17.25" customHeight="1">
      <c r="A11" s="145"/>
      <c r="B11" s="88" t="s">
        <v>62</v>
      </c>
      <c r="C11" s="70"/>
      <c r="D11" s="75" t="s">
        <v>5</v>
      </c>
      <c r="E11" s="89">
        <f>E5-'Приложение 1 (ОТЧЕТНЫЙ ПЕРИОД) '!E5</f>
        <v>0</v>
      </c>
      <c r="F11" s="89">
        <f>F5-'Приложение 1 (ОТЧЕТНЫЙ ПЕРИОД) '!F5</f>
        <v>0</v>
      </c>
      <c r="G11" s="89">
        <f>G5-'Приложение 1 (ОТЧЕТНЫЙ ПЕРИОД) '!G5</f>
        <v>0</v>
      </c>
      <c r="H11" s="89">
        <f>H5-'Приложение 1 (ОТЧЕТНЫЙ ПЕРИОД) '!H5</f>
        <v>0</v>
      </c>
      <c r="I11" s="89">
        <f>I5-'Приложение 1 (ОТЧЕТНЫЙ ПЕРИОД) '!I5</f>
        <v>0</v>
      </c>
      <c r="J11" s="89"/>
      <c r="K11" s="188">
        <f>K5-'Приложение 1 (ОТЧЕТНЫЙ ПЕРИОД) '!K5</f>
        <v>0</v>
      </c>
      <c r="L11" s="89">
        <f>L5-'Приложение 1 (ОТЧЕТНЫЙ ПЕРИОД) '!L5</f>
        <v>0</v>
      </c>
      <c r="M11" s="89">
        <f>M5-'Приложение 1 (ОТЧЕТНЫЙ ПЕРИОД) '!M5</f>
        <v>0</v>
      </c>
      <c r="N11" s="90">
        <f>N5-'Приложение 1 (ОТЧЕТНЫЙ ПЕРИОД) '!N5</f>
        <v>0</v>
      </c>
      <c r="O11" s="109"/>
      <c r="P11" s="171">
        <f>SUM(E11:O11)</f>
        <v>0</v>
      </c>
      <c r="Q11" s="108"/>
      <c r="R11" s="108"/>
      <c r="S11" s="99"/>
      <c r="T11" s="99"/>
      <c r="U11" s="99"/>
      <c r="V11" s="99"/>
      <c r="W11" s="108"/>
      <c r="X11" s="108"/>
      <c r="Y11" s="108"/>
      <c r="Z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7"/>
      <c r="AS11" s="107"/>
      <c r="AT11" s="107"/>
      <c r="AU11" s="107"/>
      <c r="AV11" s="107"/>
      <c r="AW11" s="107"/>
      <c r="AX11" s="107"/>
      <c r="AY11" s="107"/>
      <c r="AZ11" s="107"/>
    </row>
    <row r="12" spans="1:52" s="12" customFormat="1" ht="22.5" customHeight="1">
      <c r="A12" s="145"/>
      <c r="B12" s="88" t="s">
        <v>62</v>
      </c>
      <c r="C12" s="70"/>
      <c r="D12" s="75" t="s">
        <v>14</v>
      </c>
      <c r="E12" s="89">
        <f>E6-'Приложение 1 (ОТЧЕТНЫЙ ПЕРИОД) '!E6</f>
        <v>0</v>
      </c>
      <c r="F12" s="89">
        <f>F6-'Приложение 1 (ОТЧЕТНЫЙ ПЕРИОД) '!F6</f>
        <v>0</v>
      </c>
      <c r="G12" s="89">
        <f>G6-'Приложение 1 (ОТЧЕТНЫЙ ПЕРИОД) '!G6</f>
        <v>0</v>
      </c>
      <c r="H12" s="89">
        <f>H6-'Приложение 1 (ОТЧЕТНЫЙ ПЕРИОД) '!H6</f>
        <v>0</v>
      </c>
      <c r="I12" s="89">
        <f>I6-'Приложение 1 (ОТЧЕТНЫЙ ПЕРИОД) '!I6</f>
        <v>0</v>
      </c>
      <c r="J12" s="89"/>
      <c r="K12" s="188">
        <f>K6-'Приложение 1 (ОТЧЕТНЫЙ ПЕРИОД) '!K6</f>
        <v>0</v>
      </c>
      <c r="L12" s="89">
        <f>L6-'Приложение 1 (ОТЧЕТНЫЙ ПЕРИОД) '!L6</f>
        <v>0</v>
      </c>
      <c r="M12" s="89">
        <f>M6-'Приложение 1 (ОТЧЕТНЫЙ ПЕРИОД) '!M6</f>
        <v>0</v>
      </c>
      <c r="N12" s="90">
        <f>N6-'Приложение 1 (ОТЧЕТНЫЙ ПЕРИОД) '!N6</f>
        <v>0</v>
      </c>
      <c r="O12" s="109"/>
      <c r="P12" s="171">
        <f t="shared" ref="P12:P14" si="8">SUM(E12:O12)</f>
        <v>0</v>
      </c>
      <c r="Q12" s="108"/>
      <c r="R12" s="108"/>
      <c r="S12" s="99"/>
      <c r="T12" s="99"/>
      <c r="U12" s="99"/>
      <c r="V12" s="99"/>
      <c r="W12" s="108"/>
      <c r="X12" s="108"/>
      <c r="Y12" s="108"/>
      <c r="Z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7"/>
      <c r="AS12" s="107"/>
      <c r="AT12" s="107"/>
      <c r="AU12" s="107"/>
      <c r="AV12" s="107"/>
      <c r="AW12" s="107"/>
      <c r="AX12" s="107"/>
      <c r="AY12" s="107"/>
      <c r="AZ12" s="107"/>
    </row>
    <row r="13" spans="1:52" s="12" customFormat="1" ht="21" customHeight="1">
      <c r="A13" s="145"/>
      <c r="B13" s="88" t="s">
        <v>62</v>
      </c>
      <c r="C13" s="70"/>
      <c r="D13" s="75" t="s">
        <v>6</v>
      </c>
      <c r="E13" s="89">
        <f>E7-'Приложение 1 (ОТЧЕТНЫЙ ПЕРИОД) '!E7</f>
        <v>0</v>
      </c>
      <c r="F13" s="89">
        <f>F7-'Приложение 1 (ОТЧЕТНЫЙ ПЕРИОД) '!F7</f>
        <v>0</v>
      </c>
      <c r="G13" s="89">
        <f>G7-'Приложение 1 (ОТЧЕТНЫЙ ПЕРИОД) '!G7</f>
        <v>0</v>
      </c>
      <c r="H13" s="89">
        <f>H7-'Приложение 1 (ОТЧЕТНЫЙ ПЕРИОД) '!H7</f>
        <v>0</v>
      </c>
      <c r="I13" s="89">
        <f>I7-'Приложение 1 (ОТЧЕТНЫЙ ПЕРИОД) '!I7</f>
        <v>0</v>
      </c>
      <c r="J13" s="89"/>
      <c r="K13" s="188">
        <f>K7-'Приложение 1 (ОТЧЕТНЫЙ ПЕРИОД) '!K7</f>
        <v>0</v>
      </c>
      <c r="L13" s="89">
        <f>L7-'Приложение 1 (ОТЧЕТНЫЙ ПЕРИОД) '!L7</f>
        <v>0</v>
      </c>
      <c r="M13" s="89">
        <f>M7-'Приложение 1 (ОТЧЕТНЫЙ ПЕРИОД) '!M7</f>
        <v>0</v>
      </c>
      <c r="N13" s="90">
        <f>N7-'Приложение 1 (ОТЧЕТНЫЙ ПЕРИОД) '!N7</f>
        <v>0</v>
      </c>
      <c r="O13" s="109"/>
      <c r="P13" s="171">
        <f t="shared" si="8"/>
        <v>0</v>
      </c>
      <c r="Q13" s="108"/>
      <c r="R13" s="108"/>
      <c r="S13" s="99"/>
      <c r="T13" s="99"/>
      <c r="U13" s="99"/>
      <c r="V13" s="99"/>
      <c r="W13" s="108"/>
      <c r="X13" s="108"/>
      <c r="Y13" s="108"/>
      <c r="Z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7"/>
      <c r="AS13" s="107"/>
      <c r="AT13" s="107"/>
      <c r="AU13" s="107"/>
      <c r="AV13" s="107"/>
      <c r="AW13" s="107"/>
      <c r="AX13" s="107"/>
      <c r="AY13" s="107"/>
      <c r="AZ13" s="107"/>
    </row>
    <row r="14" spans="1:52" s="12" customFormat="1" ht="22.5" customHeight="1">
      <c r="A14" s="145"/>
      <c r="B14" s="88" t="s">
        <v>62</v>
      </c>
      <c r="C14" s="70"/>
      <c r="D14" s="75" t="s">
        <v>7</v>
      </c>
      <c r="E14" s="89">
        <f>E8-'Приложение 1 (ОТЧЕТНЫЙ ПЕРИОД) '!E8</f>
        <v>0</v>
      </c>
      <c r="F14" s="89">
        <f>F8-'Приложение 1 (ОТЧЕТНЫЙ ПЕРИОД) '!F8</f>
        <v>0</v>
      </c>
      <c r="G14" s="89">
        <f>G8-'Приложение 1 (ОТЧЕТНЫЙ ПЕРИОД) '!G8</f>
        <v>0</v>
      </c>
      <c r="H14" s="89">
        <f>H8-'Приложение 1 (ОТЧЕТНЫЙ ПЕРИОД) '!H8</f>
        <v>0</v>
      </c>
      <c r="I14" s="89">
        <f>I8-'Приложение 1 (ОТЧЕТНЫЙ ПЕРИОД) '!I8</f>
        <v>0</v>
      </c>
      <c r="J14" s="89"/>
      <c r="K14" s="188">
        <f>K8-'Приложение 1 (ОТЧЕТНЫЙ ПЕРИОД) '!K8</f>
        <v>0</v>
      </c>
      <c r="L14" s="89">
        <f>L8-'Приложение 1 (ОТЧЕТНЫЙ ПЕРИОД) '!L8</f>
        <v>0</v>
      </c>
      <c r="M14" s="89">
        <f>M8-'Приложение 1 (ОТЧЕТНЫЙ ПЕРИОД) '!M8</f>
        <v>0</v>
      </c>
      <c r="N14" s="90">
        <f>N8-'Приложение 1 (ОТЧЕТНЫЙ ПЕРИОД) '!N8</f>
        <v>0</v>
      </c>
      <c r="O14" s="109"/>
      <c r="P14" s="171">
        <f t="shared" si="8"/>
        <v>0</v>
      </c>
      <c r="Q14" s="108"/>
      <c r="R14" s="108"/>
      <c r="S14" s="99"/>
      <c r="T14" s="99"/>
      <c r="U14" s="99"/>
      <c r="V14" s="99"/>
      <c r="W14" s="108"/>
      <c r="X14" s="108"/>
      <c r="Y14" s="108"/>
      <c r="Z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7"/>
      <c r="AS14" s="107"/>
      <c r="AT14" s="107"/>
      <c r="AU14" s="107"/>
      <c r="AV14" s="107"/>
      <c r="AW14" s="107"/>
      <c r="AX14" s="107"/>
      <c r="AY14" s="107"/>
      <c r="AZ14" s="107"/>
    </row>
    <row r="15" spans="1:52" s="12" customFormat="1" ht="7.5" customHeight="1">
      <c r="A15" s="145"/>
      <c r="B15" s="88"/>
      <c r="C15" s="70"/>
      <c r="D15" s="75"/>
      <c r="E15" s="89"/>
      <c r="F15" s="89"/>
      <c r="G15" s="89"/>
      <c r="H15" s="89"/>
      <c r="I15" s="89"/>
      <c r="J15" s="89"/>
      <c r="K15" s="188"/>
      <c r="L15" s="89"/>
      <c r="M15" s="89"/>
      <c r="N15" s="90"/>
      <c r="O15" s="109"/>
      <c r="P15" s="171"/>
      <c r="Q15" s="108"/>
      <c r="R15" s="108"/>
      <c r="S15" s="99"/>
      <c r="T15" s="99"/>
      <c r="U15" s="99"/>
      <c r="V15" s="99"/>
      <c r="W15" s="108"/>
      <c r="X15" s="108"/>
      <c r="Y15" s="108"/>
      <c r="Z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7"/>
      <c r="AS15" s="107"/>
      <c r="AT15" s="107"/>
      <c r="AU15" s="107"/>
      <c r="AV15" s="107"/>
      <c r="AW15" s="107"/>
      <c r="AX15" s="107"/>
      <c r="AY15" s="107"/>
      <c r="AZ15" s="107"/>
    </row>
    <row r="16" spans="1:52" s="12" customFormat="1" ht="11.25" customHeight="1">
      <c r="A16" s="19"/>
      <c r="B16" s="23"/>
      <c r="C16" s="20"/>
      <c r="D16" s="24"/>
      <c r="E16" s="21"/>
      <c r="F16" s="21"/>
      <c r="G16" s="21"/>
      <c r="H16" s="21"/>
      <c r="I16" s="21"/>
      <c r="J16" s="21"/>
      <c r="K16" s="187"/>
      <c r="L16" s="21"/>
      <c r="M16" s="21"/>
      <c r="N16" s="22"/>
      <c r="O16" s="107"/>
      <c r="P16" s="170"/>
      <c r="Q16" s="108"/>
      <c r="R16" s="108"/>
      <c r="S16" s="99"/>
      <c r="T16" s="99"/>
      <c r="U16" s="99"/>
      <c r="V16" s="99"/>
      <c r="W16" s="108"/>
      <c r="X16" s="108"/>
      <c r="Y16" s="108"/>
      <c r="Z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7"/>
      <c r="AS16" s="107"/>
      <c r="AT16" s="107"/>
      <c r="AU16" s="107"/>
      <c r="AV16" s="107"/>
      <c r="AW16" s="107"/>
      <c r="AX16" s="107"/>
      <c r="AY16" s="107"/>
      <c r="AZ16" s="107"/>
    </row>
    <row r="17" spans="1:52" s="12" customFormat="1" ht="29.25" customHeight="1" thickBot="1">
      <c r="A17" s="162"/>
      <c r="B17" s="163"/>
      <c r="C17" s="164"/>
      <c r="D17" s="165"/>
      <c r="E17" s="166"/>
      <c r="F17" s="166"/>
      <c r="G17" s="166"/>
      <c r="H17" s="166"/>
      <c r="I17" s="166"/>
      <c r="J17" s="166"/>
      <c r="K17" s="189"/>
      <c r="L17" s="166"/>
      <c r="M17" s="166"/>
      <c r="N17" s="167"/>
      <c r="O17" s="107"/>
      <c r="P17" s="170"/>
      <c r="Q17" s="108"/>
      <c r="R17" s="108"/>
      <c r="S17" s="99"/>
      <c r="T17" s="99"/>
      <c r="U17" s="225"/>
      <c r="V17" s="225"/>
      <c r="W17" s="226"/>
      <c r="X17" s="227"/>
      <c r="Y17" s="283" t="s">
        <v>71</v>
      </c>
      <c r="Z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7"/>
      <c r="AS17" s="107"/>
      <c r="AT17" s="107"/>
      <c r="AU17" s="107"/>
      <c r="AV17" s="107"/>
      <c r="AW17" s="107"/>
      <c r="AX17" s="107"/>
      <c r="AY17" s="107"/>
      <c r="AZ17" s="107"/>
    </row>
    <row r="18" spans="1:52" s="13" customFormat="1" ht="24.75" customHeight="1">
      <c r="A18" s="572"/>
      <c r="B18" s="662" t="s">
        <v>81</v>
      </c>
      <c r="C18" s="665"/>
      <c r="D18" s="34" t="s">
        <v>5</v>
      </c>
      <c r="E18" s="35">
        <f>'Приложение 1 (ОТЧЕТНЫЙ ПЕРИОД) '!E10</f>
        <v>24.776360000000004</v>
      </c>
      <c r="F18" s="35">
        <f>'Приложение 1 (ОТЧЕТНЫЙ ПЕРИОД) '!F10</f>
        <v>24.776299999999999</v>
      </c>
      <c r="G18" s="35">
        <f>'Приложение 1 (ОТЧЕТНЫЙ ПЕРИОД) '!G10</f>
        <v>5.3765999999999989</v>
      </c>
      <c r="H18" s="35">
        <f>'Приложение 1 (ОТЧЕТНЫЙ ПЕРИОД) '!H10</f>
        <v>26.05</v>
      </c>
      <c r="I18" s="35">
        <f>'Приложение 1 (ОТЧЕТНЫЙ ПЕРИОД) '!I10</f>
        <v>26.05</v>
      </c>
      <c r="J18" s="668"/>
      <c r="K18" s="180">
        <f>'Приложение 1 (ОТЧЕТНЫЙ ПЕРИОД) '!K10</f>
        <v>31.192999999999998</v>
      </c>
      <c r="L18" s="35">
        <f>'Приложение 1 (ОТЧЕТНЫЙ ПЕРИОД) '!L10</f>
        <v>58.457999999999998</v>
      </c>
      <c r="M18" s="35">
        <f>'Приложение 1 (ОТЧЕТНЫЙ ПЕРИОД) '!M10</f>
        <v>95.048020000000008</v>
      </c>
      <c r="N18" s="36">
        <f>'Приложение 1 (ОТЧЕТНЫЙ ПЕРИОД) '!N10</f>
        <v>261.57538</v>
      </c>
      <c r="O18" s="105"/>
      <c r="P18" s="169"/>
      <c r="Q18" s="106"/>
      <c r="R18" s="637" t="str">
        <f>B18</f>
        <v xml:space="preserve">Всего по мероприятиям национальных проектов  </v>
      </c>
      <c r="S18" s="201" t="str">
        <f>D18</f>
        <v>Всего</v>
      </c>
      <c r="T18" s="201">
        <f>E18</f>
        <v>24.776360000000004</v>
      </c>
      <c r="U18" s="201">
        <f t="shared" ref="U18" si="9">F18</f>
        <v>24.776299999999999</v>
      </c>
      <c r="V18" s="201">
        <f t="shared" ref="V18" si="10">G18</f>
        <v>5.3765999999999989</v>
      </c>
      <c r="W18" s="201">
        <f>F18/E18%</f>
        <v>99.999757833676924</v>
      </c>
      <c r="X18" s="201">
        <f>G18/F18%</f>
        <v>21.700576760856137</v>
      </c>
      <c r="Y18" s="224">
        <f>V18/T18%</f>
        <v>21.700524209367309</v>
      </c>
      <c r="Z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5"/>
      <c r="AS18" s="105"/>
      <c r="AT18" s="105"/>
      <c r="AU18" s="105"/>
      <c r="AV18" s="105"/>
      <c r="AW18" s="105"/>
      <c r="AX18" s="105"/>
      <c r="AY18" s="105"/>
      <c r="AZ18" s="105"/>
    </row>
    <row r="19" spans="1:52" s="13" customFormat="1" ht="24.75" customHeight="1">
      <c r="A19" s="573"/>
      <c r="B19" s="663"/>
      <c r="C19" s="666"/>
      <c r="D19" s="25" t="s">
        <v>14</v>
      </c>
      <c r="E19" s="42">
        <f>'Приложение 1 (ОТЧЕТНЫЙ ПЕРИОД) '!E11</f>
        <v>24.149730000000002</v>
      </c>
      <c r="F19" s="42">
        <f>'Приложение 1 (ОТЧЕТНЫЙ ПЕРИОД) '!F11</f>
        <v>24.149699999999999</v>
      </c>
      <c r="G19" s="42">
        <f>'Приложение 1 (ОТЧЕТНЫЙ ПЕРИОД) '!G11</f>
        <v>5.2329999999999997</v>
      </c>
      <c r="H19" s="42">
        <f>'Приложение 1 (ОТЧЕТНЫЙ ПЕРИОД) '!H11</f>
        <v>23.64</v>
      </c>
      <c r="I19" s="42">
        <f>'Приложение 1 (ОТЧЕТНЫЙ ПЕРИОД) '!I11</f>
        <v>23.64</v>
      </c>
      <c r="J19" s="669"/>
      <c r="K19" s="181">
        <f>'Приложение 1 (ОТЧЕТНЫЙ ПЕРИОД) '!K11</f>
        <v>30.23</v>
      </c>
      <c r="L19" s="42">
        <f>'Приложение 1 (ОТЧЕТНЫЙ ПЕРИОД) '!L11</f>
        <v>51.661999999999999</v>
      </c>
      <c r="M19" s="42">
        <f>'Приложение 1 (ОТЧЕТНЫЙ ПЕРИОД) '!M11</f>
        <v>84.440100000000001</v>
      </c>
      <c r="N19" s="56">
        <f>'Приложение 1 (ОТЧЕТНЫЙ ПЕРИОД) '!N11</f>
        <v>237.76183</v>
      </c>
      <c r="O19" s="105"/>
      <c r="P19" s="169"/>
      <c r="Q19" s="106"/>
      <c r="R19" s="638"/>
      <c r="S19" s="123"/>
      <c r="T19" s="123"/>
      <c r="U19" s="123"/>
      <c r="V19" s="123"/>
      <c r="W19" s="119"/>
      <c r="X19" s="120"/>
      <c r="Y19" s="106"/>
      <c r="Z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5"/>
      <c r="AS19" s="105"/>
      <c r="AT19" s="105"/>
      <c r="AU19" s="105"/>
      <c r="AV19" s="105"/>
      <c r="AW19" s="105"/>
      <c r="AX19" s="105"/>
      <c r="AY19" s="105"/>
      <c r="AZ19" s="105"/>
    </row>
    <row r="20" spans="1:52" s="13" customFormat="1" ht="24.75" customHeight="1">
      <c r="A20" s="573"/>
      <c r="B20" s="663"/>
      <c r="C20" s="666"/>
      <c r="D20" s="25" t="s">
        <v>6</v>
      </c>
      <c r="E20" s="42">
        <f>'Приложение 1 (ОТЧЕТНЫЙ ПЕРИОД) '!E12</f>
        <v>0.50280000000000002</v>
      </c>
      <c r="F20" s="42">
        <f>'Приложение 1 (ОТЧЕТНЫЙ ПЕРИОД) '!F12</f>
        <v>0.50280000000000002</v>
      </c>
      <c r="G20" s="42">
        <f>'Приложение 1 (ОТЧЕТНЫЙ ПЕРИОД) '!G12</f>
        <v>0.1168</v>
      </c>
      <c r="H20" s="42">
        <f>'Приложение 1 (ОТЧЕТНЫЙ ПЕРИОД) '!H12</f>
        <v>1.41</v>
      </c>
      <c r="I20" s="42">
        <f>'Приложение 1 (ОТЧЕТНЫЙ ПЕРИОД) '!I12</f>
        <v>1.41</v>
      </c>
      <c r="J20" s="669"/>
      <c r="K20" s="181">
        <f>'Приложение 1 (ОТЧЕТНЫЙ ПЕРИОД) '!K12</f>
        <v>0.82200000000000006</v>
      </c>
      <c r="L20" s="42">
        <f>'Приложение 1 (ОТЧЕТНЫЙ ПЕРИОД) '!L12</f>
        <v>6.2490000000000006</v>
      </c>
      <c r="M20" s="42">
        <f>'Приложение 1 (ОТЧЕТНЫЙ ПЕРИОД) '!M12</f>
        <v>10.378500000000001</v>
      </c>
      <c r="N20" s="56">
        <f>'Приложение 1 (ОТЧЕТНЫЙ ПЕРИОД) '!N12</f>
        <v>20.772300000000001</v>
      </c>
      <c r="O20" s="105"/>
      <c r="P20" s="169"/>
      <c r="Q20" s="106"/>
      <c r="R20" s="638"/>
      <c r="S20" s="123"/>
      <c r="T20" s="123"/>
      <c r="U20" s="123"/>
      <c r="V20" s="123"/>
      <c r="W20" s="119"/>
      <c r="X20" s="120"/>
      <c r="Y20" s="106"/>
      <c r="Z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5"/>
      <c r="AS20" s="105"/>
      <c r="AT20" s="105"/>
      <c r="AU20" s="105"/>
      <c r="AV20" s="105"/>
      <c r="AW20" s="105"/>
      <c r="AX20" s="105"/>
      <c r="AY20" s="105"/>
      <c r="AZ20" s="105"/>
    </row>
    <row r="21" spans="1:52" s="13" customFormat="1" ht="24.75" customHeight="1" thickBot="1">
      <c r="A21" s="574"/>
      <c r="B21" s="664"/>
      <c r="C21" s="667"/>
      <c r="D21" s="259" t="s">
        <v>7</v>
      </c>
      <c r="E21" s="260">
        <f>'Приложение 1 (ОТЧЕТНЫЙ ПЕРИОД) '!E13</f>
        <v>0.12383</v>
      </c>
      <c r="F21" s="260">
        <f>'Приложение 1 (ОТЧЕТНЫЙ ПЕРИОД) '!F13</f>
        <v>0.12379999999999999</v>
      </c>
      <c r="G21" s="260">
        <f>'Приложение 1 (ОТЧЕТНЫЙ ПЕРИОД) '!G13</f>
        <v>2.6800000000000001E-2</v>
      </c>
      <c r="H21" s="260">
        <f>'Приложение 1 (ОТЧЕТНЫЙ ПЕРИОД) '!H13</f>
        <v>1</v>
      </c>
      <c r="I21" s="260">
        <f>'Приложение 1 (ОТЧЕТНЫЙ ПЕРИОД) '!I13</f>
        <v>1</v>
      </c>
      <c r="J21" s="670"/>
      <c r="K21" s="261">
        <f>'Приложение 1 (ОТЧЕТНЫЙ ПЕРИОД) '!K13</f>
        <v>0.14100000000000001</v>
      </c>
      <c r="L21" s="260">
        <f>'Приложение 1 (ОТЧЕТНЫЙ ПЕРИОД) '!L13</f>
        <v>0.54699999999999993</v>
      </c>
      <c r="M21" s="260">
        <f>'Приложение 1 (ОТЧЕТНЫЙ ПЕРИОД) '!M13</f>
        <v>0.22942000000000001</v>
      </c>
      <c r="N21" s="262">
        <f>'Приложение 1 (ОТЧЕТНЫЙ ПЕРИОД) '!N13</f>
        <v>3.0412499999999998</v>
      </c>
      <c r="O21" s="105"/>
      <c r="P21" s="169"/>
      <c r="Q21" s="106"/>
      <c r="R21" s="639"/>
      <c r="S21" s="124"/>
      <c r="T21" s="124"/>
      <c r="U21" s="124"/>
      <c r="V21" s="124"/>
      <c r="W21" s="121"/>
      <c r="X21" s="122"/>
      <c r="Y21" s="106"/>
      <c r="Z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5"/>
      <c r="AS21" s="105"/>
      <c r="AT21" s="105"/>
      <c r="AU21" s="105"/>
      <c r="AV21" s="105"/>
      <c r="AW21" s="105"/>
      <c r="AX21" s="105"/>
      <c r="AY21" s="105"/>
      <c r="AZ21" s="105"/>
    </row>
    <row r="22" spans="1:52" s="13" customFormat="1" ht="24.75" customHeight="1">
      <c r="A22" s="84"/>
      <c r="B22" s="83"/>
      <c r="C22" s="71"/>
      <c r="D22" s="72" t="s">
        <v>62</v>
      </c>
      <c r="E22" s="73">
        <f>E19+E20+E21</f>
        <v>24.776360000000004</v>
      </c>
      <c r="F22" s="73">
        <f>F19+F20+F21</f>
        <v>24.776299999999999</v>
      </c>
      <c r="G22" s="73">
        <f>G19+G20+G21</f>
        <v>5.3765999999999989</v>
      </c>
      <c r="H22" s="73">
        <f>H19+H20+H21</f>
        <v>26.05</v>
      </c>
      <c r="I22" s="73">
        <f>I19+I20+I21</f>
        <v>26.05</v>
      </c>
      <c r="J22" s="73"/>
      <c r="K22" s="190">
        <f>K19+K20+K21</f>
        <v>31.192999999999998</v>
      </c>
      <c r="L22" s="73">
        <f>L19+L20+L21</f>
        <v>58.457999999999998</v>
      </c>
      <c r="M22" s="73">
        <f>M19+M20+M21</f>
        <v>95.048020000000008</v>
      </c>
      <c r="N22" s="74">
        <f>N19+N20+N21</f>
        <v>261.57538</v>
      </c>
      <c r="O22" s="110"/>
      <c r="P22" s="172">
        <f>SUM(E22:O22)</f>
        <v>553.30366000000004</v>
      </c>
      <c r="Q22" s="106"/>
      <c r="R22" s="106"/>
      <c r="S22" s="98"/>
      <c r="T22" s="98"/>
      <c r="U22" s="98"/>
      <c r="V22" s="98"/>
      <c r="W22" s="106"/>
      <c r="X22" s="106"/>
      <c r="Y22" s="106"/>
      <c r="Z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5"/>
      <c r="AS22" s="105"/>
      <c r="AT22" s="105"/>
      <c r="AU22" s="105"/>
      <c r="AV22" s="105"/>
      <c r="AW22" s="105"/>
      <c r="AX22" s="105"/>
      <c r="AY22" s="105"/>
      <c r="AZ22" s="105"/>
    </row>
    <row r="23" spans="1:52" s="13" customFormat="1" ht="24.75" customHeight="1">
      <c r="A23" s="84"/>
      <c r="B23" s="83"/>
      <c r="C23" s="70"/>
      <c r="D23" s="92" t="s">
        <v>62</v>
      </c>
      <c r="E23" s="93">
        <f>E22-E18</f>
        <v>0</v>
      </c>
      <c r="F23" s="93">
        <f>F22-F18</f>
        <v>0</v>
      </c>
      <c r="G23" s="93">
        <f>G22-G18</f>
        <v>0</v>
      </c>
      <c r="H23" s="93">
        <f>H22-H18</f>
        <v>0</v>
      </c>
      <c r="I23" s="93">
        <f>I22-I18</f>
        <v>0</v>
      </c>
      <c r="J23" s="93"/>
      <c r="K23" s="191">
        <f>K22-K18</f>
        <v>0</v>
      </c>
      <c r="L23" s="93">
        <f>L22-L18</f>
        <v>0</v>
      </c>
      <c r="M23" s="93">
        <f>M22-M18</f>
        <v>0</v>
      </c>
      <c r="N23" s="94">
        <f>N22-N18</f>
        <v>0</v>
      </c>
      <c r="O23" s="105"/>
      <c r="P23" s="171">
        <f>SUM(E23:O23)</f>
        <v>0</v>
      </c>
      <c r="Q23" s="106"/>
      <c r="R23" s="106"/>
      <c r="S23" s="98"/>
      <c r="T23" s="98"/>
      <c r="U23" s="98"/>
      <c r="V23" s="98"/>
      <c r="W23" s="106"/>
      <c r="X23" s="106"/>
      <c r="Y23" s="106"/>
      <c r="Z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5"/>
      <c r="AS23" s="105"/>
      <c r="AT23" s="105"/>
      <c r="AU23" s="105"/>
      <c r="AV23" s="105"/>
      <c r="AW23" s="105"/>
      <c r="AX23" s="105"/>
      <c r="AY23" s="105"/>
      <c r="AZ23" s="105"/>
    </row>
    <row r="24" spans="1:52" s="13" customFormat="1" ht="24.75" customHeight="1">
      <c r="A24" s="95"/>
      <c r="B24" s="83" t="s">
        <v>62</v>
      </c>
      <c r="C24" s="70"/>
      <c r="D24" s="75" t="s">
        <v>5</v>
      </c>
      <c r="E24" s="76" t="e">
        <f t="shared" ref="E24:N24" si="11">E25+E26+E27</f>
        <v>#REF!</v>
      </c>
      <c r="F24" s="76" t="e">
        <f t="shared" si="11"/>
        <v>#REF!</v>
      </c>
      <c r="G24" s="76" t="e">
        <f t="shared" si="11"/>
        <v>#REF!</v>
      </c>
      <c r="H24" s="76" t="e">
        <f t="shared" si="11"/>
        <v>#REF!</v>
      </c>
      <c r="I24" s="76" t="e">
        <f t="shared" si="11"/>
        <v>#REF!</v>
      </c>
      <c r="J24" s="76"/>
      <c r="K24" s="192" t="e">
        <f t="shared" si="11"/>
        <v>#REF!</v>
      </c>
      <c r="L24" s="76" t="e">
        <f t="shared" si="11"/>
        <v>#REF!</v>
      </c>
      <c r="M24" s="76" t="e">
        <f t="shared" si="11"/>
        <v>#REF!</v>
      </c>
      <c r="N24" s="76" t="e">
        <f t="shared" si="11"/>
        <v>#REF!</v>
      </c>
      <c r="O24" s="105"/>
      <c r="P24" s="171" t="e">
        <f>SUM(E24:O24)</f>
        <v>#REF!</v>
      </c>
      <c r="Q24" s="106"/>
      <c r="R24" s="106"/>
      <c r="S24" s="98"/>
      <c r="T24" s="98"/>
      <c r="U24" s="98"/>
      <c r="V24" s="98"/>
      <c r="W24" s="106"/>
      <c r="X24" s="106"/>
      <c r="Y24" s="106"/>
      <c r="Z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5"/>
      <c r="AS24" s="105"/>
      <c r="AT24" s="105"/>
      <c r="AU24" s="105"/>
      <c r="AV24" s="105"/>
      <c r="AW24" s="105"/>
      <c r="AX24" s="105"/>
      <c r="AY24" s="105"/>
      <c r="AZ24" s="105"/>
    </row>
    <row r="25" spans="1:52" s="13" customFormat="1" ht="24.75" customHeight="1">
      <c r="A25" s="95"/>
      <c r="B25" s="83" t="s">
        <v>62</v>
      </c>
      <c r="C25" s="70"/>
      <c r="D25" s="75" t="s">
        <v>14</v>
      </c>
      <c r="E25" s="91" t="e">
        <f>E37+E44+E62+E69+E76+E83+E90+E97+E104+E111+E118+E125</f>
        <v>#REF!</v>
      </c>
      <c r="F25" s="91" t="e">
        <f t="shared" ref="F25:N25" si="12">F37+F44+F62+F69+F76+F83+F90+F97+F104+F111+F118+F125</f>
        <v>#REF!</v>
      </c>
      <c r="G25" s="91" t="e">
        <f t="shared" si="12"/>
        <v>#REF!</v>
      </c>
      <c r="H25" s="91" t="e">
        <f t="shared" si="12"/>
        <v>#REF!</v>
      </c>
      <c r="I25" s="91" t="e">
        <f t="shared" si="12"/>
        <v>#REF!</v>
      </c>
      <c r="J25" s="76"/>
      <c r="K25" s="193" t="e">
        <f t="shared" si="12"/>
        <v>#REF!</v>
      </c>
      <c r="L25" s="91" t="e">
        <f t="shared" si="12"/>
        <v>#REF!</v>
      </c>
      <c r="M25" s="91" t="e">
        <f t="shared" si="12"/>
        <v>#REF!</v>
      </c>
      <c r="N25" s="91" t="e">
        <f t="shared" si="12"/>
        <v>#REF!</v>
      </c>
      <c r="O25" s="76"/>
      <c r="P25" s="171" t="e">
        <f t="shared" ref="P25:P27" si="13">SUM(E25:O25)</f>
        <v>#REF!</v>
      </c>
      <c r="Q25" s="106"/>
      <c r="R25" s="106"/>
      <c r="S25" s="98"/>
      <c r="T25" s="98"/>
      <c r="U25" s="98"/>
      <c r="V25" s="98"/>
      <c r="W25" s="106"/>
      <c r="X25" s="106"/>
      <c r="Y25" s="106"/>
      <c r="Z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5"/>
      <c r="AS25" s="105"/>
      <c r="AT25" s="105"/>
      <c r="AU25" s="105"/>
      <c r="AV25" s="105"/>
      <c r="AW25" s="105"/>
      <c r="AX25" s="105"/>
      <c r="AY25" s="105"/>
      <c r="AZ25" s="105"/>
    </row>
    <row r="26" spans="1:52" s="13" customFormat="1" ht="24.75" customHeight="1">
      <c r="A26" s="95"/>
      <c r="B26" s="83" t="s">
        <v>62</v>
      </c>
      <c r="C26" s="70"/>
      <c r="D26" s="75" t="s">
        <v>6</v>
      </c>
      <c r="E26" s="91" t="e">
        <f>E38+E45+E63+E70+E77+E84+E91+E98+E105+E112+E119+E126</f>
        <v>#REF!</v>
      </c>
      <c r="F26" s="91" t="e">
        <f t="shared" ref="F26:N26" si="14">F38+F45+F63+F70+F77+F84+F91+F98+F105+F112+F119+F126</f>
        <v>#REF!</v>
      </c>
      <c r="G26" s="91" t="e">
        <f t="shared" si="14"/>
        <v>#REF!</v>
      </c>
      <c r="H26" s="91" t="e">
        <f t="shared" si="14"/>
        <v>#REF!</v>
      </c>
      <c r="I26" s="91" t="e">
        <f t="shared" si="14"/>
        <v>#REF!</v>
      </c>
      <c r="J26" s="76"/>
      <c r="K26" s="193" t="e">
        <f t="shared" si="14"/>
        <v>#REF!</v>
      </c>
      <c r="L26" s="91" t="e">
        <f t="shared" si="14"/>
        <v>#REF!</v>
      </c>
      <c r="M26" s="91" t="e">
        <f t="shared" si="14"/>
        <v>#REF!</v>
      </c>
      <c r="N26" s="91" t="e">
        <f t="shared" si="14"/>
        <v>#REF!</v>
      </c>
      <c r="O26" s="105"/>
      <c r="P26" s="171" t="e">
        <f t="shared" si="13"/>
        <v>#REF!</v>
      </c>
      <c r="Q26" s="106"/>
      <c r="R26" s="106"/>
      <c r="S26" s="98"/>
      <c r="T26" s="98"/>
      <c r="U26" s="98"/>
      <c r="V26" s="98"/>
      <c r="W26" s="106"/>
      <c r="X26" s="106"/>
      <c r="Y26" s="106"/>
      <c r="Z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5"/>
      <c r="AS26" s="105"/>
      <c r="AT26" s="105"/>
      <c r="AU26" s="105"/>
      <c r="AV26" s="105"/>
      <c r="AW26" s="105"/>
      <c r="AX26" s="105"/>
      <c r="AY26" s="105"/>
      <c r="AZ26" s="105"/>
    </row>
    <row r="27" spans="1:52" s="13" customFormat="1" ht="24.75" customHeight="1">
      <c r="A27" s="95"/>
      <c r="B27" s="83" t="s">
        <v>62</v>
      </c>
      <c r="C27" s="70"/>
      <c r="D27" s="75" t="s">
        <v>7</v>
      </c>
      <c r="E27" s="91" t="e">
        <f>E39+E46+E64+E71+E78+E85+E92+E99+E106+E113+E120+E127</f>
        <v>#REF!</v>
      </c>
      <c r="F27" s="91" t="e">
        <f t="shared" ref="F27:N27" si="15">F39+F46+F64+F71+F78+F85+F92+F99+F106+F113+F120+F127</f>
        <v>#REF!</v>
      </c>
      <c r="G27" s="91" t="e">
        <f t="shared" si="15"/>
        <v>#REF!</v>
      </c>
      <c r="H27" s="91" t="e">
        <f t="shared" si="15"/>
        <v>#REF!</v>
      </c>
      <c r="I27" s="91" t="e">
        <f t="shared" si="15"/>
        <v>#REF!</v>
      </c>
      <c r="J27" s="76"/>
      <c r="K27" s="193" t="e">
        <f t="shared" si="15"/>
        <v>#REF!</v>
      </c>
      <c r="L27" s="91" t="e">
        <f t="shared" si="15"/>
        <v>#REF!</v>
      </c>
      <c r="M27" s="91" t="e">
        <f t="shared" si="15"/>
        <v>#REF!</v>
      </c>
      <c r="N27" s="91" t="e">
        <f t="shared" si="15"/>
        <v>#REF!</v>
      </c>
      <c r="O27" s="105"/>
      <c r="P27" s="171" t="e">
        <f t="shared" si="13"/>
        <v>#REF!</v>
      </c>
      <c r="Q27" s="106"/>
      <c r="R27" s="106"/>
      <c r="S27" s="98"/>
      <c r="T27" s="98"/>
      <c r="U27" s="98"/>
      <c r="V27" s="98"/>
      <c r="W27" s="106"/>
      <c r="X27" s="106"/>
      <c r="Y27" s="106"/>
      <c r="Z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5"/>
      <c r="AS27" s="105"/>
      <c r="AT27" s="105"/>
      <c r="AU27" s="105"/>
      <c r="AV27" s="105"/>
      <c r="AW27" s="105"/>
      <c r="AX27" s="105"/>
      <c r="AY27" s="105"/>
      <c r="AZ27" s="105"/>
    </row>
    <row r="28" spans="1:52" s="68" customFormat="1" ht="20.25" customHeight="1">
      <c r="A28" s="84"/>
      <c r="B28" s="83"/>
      <c r="C28" s="65"/>
      <c r="D28" s="64"/>
      <c r="E28" s="66"/>
      <c r="F28" s="66"/>
      <c r="G28" s="66"/>
      <c r="H28" s="66"/>
      <c r="I28" s="66"/>
      <c r="J28" s="66"/>
      <c r="K28" s="194"/>
      <c r="L28" s="66"/>
      <c r="M28" s="66"/>
      <c r="N28" s="67"/>
      <c r="O28" s="111"/>
      <c r="P28" s="173"/>
      <c r="Q28" s="112"/>
      <c r="R28" s="112"/>
      <c r="S28" s="100"/>
      <c r="T28" s="100"/>
      <c r="U28" s="100"/>
      <c r="V28" s="100"/>
      <c r="W28" s="112"/>
      <c r="X28" s="112"/>
      <c r="Y28" s="112"/>
      <c r="Z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1"/>
      <c r="AS28" s="111"/>
      <c r="AT28" s="111"/>
      <c r="AU28" s="111"/>
      <c r="AV28" s="111"/>
      <c r="AW28" s="111"/>
      <c r="AX28" s="111"/>
      <c r="AY28" s="111"/>
      <c r="AZ28" s="111"/>
    </row>
    <row r="29" spans="1:52" s="68" customFormat="1" ht="18.75" customHeight="1">
      <c r="A29" s="84"/>
      <c r="B29" s="83" t="s">
        <v>62</v>
      </c>
      <c r="C29" s="65"/>
      <c r="D29" s="75" t="s">
        <v>5</v>
      </c>
      <c r="E29" s="69" t="e">
        <f>E24-E18</f>
        <v>#REF!</v>
      </c>
      <c r="F29" s="69" t="e">
        <f t="shared" ref="F29:I29" si="16">F24-F18</f>
        <v>#REF!</v>
      </c>
      <c r="G29" s="69" t="e">
        <f t="shared" si="16"/>
        <v>#REF!</v>
      </c>
      <c r="H29" s="69" t="e">
        <f t="shared" si="16"/>
        <v>#REF!</v>
      </c>
      <c r="I29" s="69" t="e">
        <f t="shared" si="16"/>
        <v>#REF!</v>
      </c>
      <c r="J29" s="66"/>
      <c r="K29" s="195" t="e">
        <f t="shared" ref="K29:N29" si="17">K24-K18</f>
        <v>#REF!</v>
      </c>
      <c r="L29" s="69" t="e">
        <f t="shared" si="17"/>
        <v>#REF!</v>
      </c>
      <c r="M29" s="69" t="e">
        <f t="shared" si="17"/>
        <v>#REF!</v>
      </c>
      <c r="N29" s="77" t="e">
        <f t="shared" si="17"/>
        <v>#REF!</v>
      </c>
      <c r="O29" s="111"/>
      <c r="P29" s="171" t="e">
        <f>SUM(E29:O29)</f>
        <v>#REF!</v>
      </c>
      <c r="Q29" s="112"/>
      <c r="R29" s="112"/>
      <c r="S29" s="100"/>
      <c r="T29" s="100"/>
      <c r="U29" s="100"/>
      <c r="V29" s="100"/>
      <c r="W29" s="112"/>
      <c r="X29" s="112"/>
      <c r="Y29" s="112"/>
      <c r="Z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1"/>
      <c r="AS29" s="111"/>
      <c r="AT29" s="111"/>
      <c r="AU29" s="111"/>
      <c r="AV29" s="111"/>
      <c r="AW29" s="111"/>
      <c r="AX29" s="111"/>
      <c r="AY29" s="111"/>
      <c r="AZ29" s="111"/>
    </row>
    <row r="30" spans="1:52" s="68" customFormat="1" ht="27.75" customHeight="1">
      <c r="A30" s="84"/>
      <c r="B30" s="83" t="s">
        <v>62</v>
      </c>
      <c r="C30" s="65"/>
      <c r="D30" s="75" t="s">
        <v>14</v>
      </c>
      <c r="E30" s="69" t="e">
        <f t="shared" ref="E30:I30" si="18">E25-E19</f>
        <v>#REF!</v>
      </c>
      <c r="F30" s="69" t="e">
        <f t="shared" si="18"/>
        <v>#REF!</v>
      </c>
      <c r="G30" s="69" t="e">
        <f t="shared" si="18"/>
        <v>#REF!</v>
      </c>
      <c r="H30" s="69" t="e">
        <f t="shared" si="18"/>
        <v>#REF!</v>
      </c>
      <c r="I30" s="69" t="e">
        <f t="shared" si="18"/>
        <v>#REF!</v>
      </c>
      <c r="J30" s="66"/>
      <c r="K30" s="195" t="e">
        <f t="shared" ref="K30:N30" si="19">K25-K19</f>
        <v>#REF!</v>
      </c>
      <c r="L30" s="69" t="e">
        <f t="shared" si="19"/>
        <v>#REF!</v>
      </c>
      <c r="M30" s="69" t="e">
        <f t="shared" si="19"/>
        <v>#REF!</v>
      </c>
      <c r="N30" s="77" t="e">
        <f t="shared" si="19"/>
        <v>#REF!</v>
      </c>
      <c r="O30" s="111"/>
      <c r="P30" s="171" t="e">
        <f>SUM(E30:O30)</f>
        <v>#REF!</v>
      </c>
      <c r="Q30" s="112"/>
      <c r="R30" s="112"/>
      <c r="S30" s="100"/>
      <c r="T30" s="100"/>
      <c r="U30" s="100"/>
      <c r="V30" s="100"/>
      <c r="W30" s="112"/>
      <c r="X30" s="112"/>
      <c r="Y30" s="112"/>
      <c r="Z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1"/>
      <c r="AS30" s="111"/>
      <c r="AT30" s="111"/>
      <c r="AU30" s="111"/>
      <c r="AV30" s="111"/>
      <c r="AW30" s="111"/>
      <c r="AX30" s="111"/>
      <c r="AY30" s="111"/>
      <c r="AZ30" s="111"/>
    </row>
    <row r="31" spans="1:52" s="68" customFormat="1" ht="24" customHeight="1">
      <c r="A31" s="84"/>
      <c r="B31" s="83" t="s">
        <v>62</v>
      </c>
      <c r="C31" s="65"/>
      <c r="D31" s="75" t="s">
        <v>6</v>
      </c>
      <c r="E31" s="69" t="e">
        <f t="shared" ref="E31:I31" si="20">E26-E20</f>
        <v>#REF!</v>
      </c>
      <c r="F31" s="69" t="e">
        <f t="shared" si="20"/>
        <v>#REF!</v>
      </c>
      <c r="G31" s="69" t="e">
        <f t="shared" si="20"/>
        <v>#REF!</v>
      </c>
      <c r="H31" s="69" t="e">
        <f t="shared" si="20"/>
        <v>#REF!</v>
      </c>
      <c r="I31" s="69" t="e">
        <f t="shared" si="20"/>
        <v>#REF!</v>
      </c>
      <c r="J31" s="66"/>
      <c r="K31" s="195" t="e">
        <f t="shared" ref="K31:N31" si="21">K26-K20</f>
        <v>#REF!</v>
      </c>
      <c r="L31" s="69" t="e">
        <f t="shared" si="21"/>
        <v>#REF!</v>
      </c>
      <c r="M31" s="69" t="e">
        <f t="shared" si="21"/>
        <v>#REF!</v>
      </c>
      <c r="N31" s="77" t="e">
        <f t="shared" si="21"/>
        <v>#REF!</v>
      </c>
      <c r="O31" s="111"/>
      <c r="P31" s="171" t="e">
        <f>SUM(E31:O31)</f>
        <v>#REF!</v>
      </c>
      <c r="Q31" s="112"/>
      <c r="R31" s="112"/>
      <c r="S31" s="100"/>
      <c r="T31" s="100"/>
      <c r="U31" s="100"/>
      <c r="V31" s="100"/>
      <c r="W31" s="112"/>
      <c r="X31" s="112"/>
      <c r="Y31" s="112"/>
      <c r="Z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1"/>
      <c r="AS31" s="111"/>
      <c r="AT31" s="111"/>
      <c r="AU31" s="111"/>
      <c r="AV31" s="111"/>
      <c r="AW31" s="111"/>
      <c r="AX31" s="111"/>
      <c r="AY31" s="111"/>
      <c r="AZ31" s="111"/>
    </row>
    <row r="32" spans="1:52" s="68" customFormat="1" ht="20.25" customHeight="1" thickBot="1">
      <c r="A32" s="85"/>
      <c r="B32" s="86" t="s">
        <v>62</v>
      </c>
      <c r="C32" s="79"/>
      <c r="D32" s="78" t="s">
        <v>7</v>
      </c>
      <c r="E32" s="80" t="e">
        <f t="shared" ref="E32:I32" si="22">E27-E21</f>
        <v>#REF!</v>
      </c>
      <c r="F32" s="80" t="e">
        <f t="shared" si="22"/>
        <v>#REF!</v>
      </c>
      <c r="G32" s="80" t="e">
        <f t="shared" si="22"/>
        <v>#REF!</v>
      </c>
      <c r="H32" s="80" t="e">
        <f t="shared" si="22"/>
        <v>#REF!</v>
      </c>
      <c r="I32" s="80" t="e">
        <f t="shared" si="22"/>
        <v>#REF!</v>
      </c>
      <c r="J32" s="81"/>
      <c r="K32" s="196" t="e">
        <f t="shared" ref="K32:N32" si="23">K27-K21</f>
        <v>#REF!</v>
      </c>
      <c r="L32" s="80" t="e">
        <f t="shared" si="23"/>
        <v>#REF!</v>
      </c>
      <c r="M32" s="80" t="e">
        <f t="shared" si="23"/>
        <v>#REF!</v>
      </c>
      <c r="N32" s="82" t="e">
        <f t="shared" si="23"/>
        <v>#REF!</v>
      </c>
      <c r="O32" s="111"/>
      <c r="P32" s="171" t="e">
        <f>SUM(E32:O32)</f>
        <v>#REF!</v>
      </c>
      <c r="Q32" s="112"/>
      <c r="R32" s="112"/>
      <c r="S32" s="100"/>
      <c r="T32" s="100"/>
      <c r="U32" s="100"/>
      <c r="V32" s="100"/>
      <c r="W32" s="112"/>
      <c r="X32" s="112"/>
      <c r="Y32" s="112"/>
      <c r="Z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1"/>
      <c r="AS32" s="111"/>
      <c r="AT32" s="111"/>
      <c r="AU32" s="111"/>
      <c r="AV32" s="111"/>
      <c r="AW32" s="111"/>
      <c r="AX32" s="111"/>
      <c r="AY32" s="111"/>
      <c r="AZ32" s="111"/>
    </row>
    <row r="33" spans="1:52" s="68" customFormat="1" ht="11.25" customHeight="1">
      <c r="A33" s="63"/>
      <c r="B33" s="64"/>
      <c r="C33" s="65"/>
      <c r="D33" s="64"/>
      <c r="E33" s="66"/>
      <c r="F33" s="66"/>
      <c r="G33" s="66"/>
      <c r="H33" s="66"/>
      <c r="I33" s="66"/>
      <c r="J33" s="66"/>
      <c r="K33" s="194"/>
      <c r="L33" s="66"/>
      <c r="M33" s="66"/>
      <c r="N33" s="67"/>
      <c r="O33" s="111"/>
      <c r="P33" s="173"/>
      <c r="Q33" s="112"/>
      <c r="R33" s="112"/>
      <c r="S33" s="100"/>
      <c r="T33" s="100"/>
      <c r="U33" s="100"/>
      <c r="V33" s="100"/>
      <c r="W33" s="112"/>
      <c r="X33" s="112"/>
      <c r="Y33" s="112"/>
      <c r="Z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1"/>
      <c r="AS33" s="111"/>
      <c r="AT33" s="111"/>
      <c r="AU33" s="111"/>
      <c r="AV33" s="111"/>
      <c r="AW33" s="111"/>
      <c r="AX33" s="111"/>
      <c r="AY33" s="111"/>
      <c r="AZ33" s="111"/>
    </row>
    <row r="34" spans="1:52" s="12" customFormat="1" ht="11.25" customHeight="1" thickBot="1">
      <c r="A34" s="44"/>
      <c r="B34" s="24"/>
      <c r="C34" s="20"/>
      <c r="D34" s="24"/>
      <c r="E34" s="45"/>
      <c r="F34" s="45"/>
      <c r="G34" s="45"/>
      <c r="H34" s="45"/>
      <c r="I34" s="45"/>
      <c r="J34" s="45"/>
      <c r="K34" s="182"/>
      <c r="L34" s="45"/>
      <c r="M34" s="45"/>
      <c r="N34" s="46"/>
      <c r="O34" s="107"/>
      <c r="P34" s="170"/>
      <c r="Q34" s="108"/>
      <c r="R34" s="108"/>
      <c r="S34" s="99"/>
      <c r="T34" s="99"/>
      <c r="U34" s="99"/>
      <c r="V34" s="99"/>
      <c r="W34" s="108"/>
      <c r="X34" s="108"/>
      <c r="Y34" s="108"/>
      <c r="Z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7"/>
      <c r="AS34" s="107"/>
      <c r="AT34" s="107"/>
      <c r="AU34" s="107"/>
      <c r="AV34" s="107"/>
      <c r="AW34" s="107"/>
      <c r="AX34" s="107"/>
      <c r="AY34" s="107"/>
      <c r="AZ34" s="107"/>
    </row>
    <row r="35" spans="1:52" ht="48.75" customHeight="1" thickBot="1">
      <c r="A35" s="27"/>
      <c r="B35" s="28"/>
      <c r="C35" s="28"/>
      <c r="D35" s="28"/>
      <c r="E35" s="48" t="s">
        <v>38</v>
      </c>
      <c r="F35" s="47" t="s">
        <v>39</v>
      </c>
      <c r="G35" s="49"/>
      <c r="H35" s="28"/>
      <c r="I35" s="28"/>
      <c r="J35" s="28"/>
      <c r="K35" s="183"/>
      <c r="L35" s="28"/>
      <c r="M35" s="28"/>
      <c r="N35" s="29"/>
    </row>
    <row r="36" spans="1:52" s="13" customFormat="1" ht="40.5">
      <c r="A36" s="647" t="str">
        <f>E35</f>
        <v>I</v>
      </c>
      <c r="B36" s="51" t="s">
        <v>37</v>
      </c>
      <c r="C36" s="653"/>
      <c r="D36" s="52" t="s">
        <v>5</v>
      </c>
      <c r="E36" s="53" t="e">
        <f>'Приложение 1 (ОТЧЕТНЫЙ ПЕРИОД) '!#REF!</f>
        <v>#REF!</v>
      </c>
      <c r="F36" s="53" t="e">
        <f>'Приложение 1 (ОТЧЕТНЫЙ ПЕРИОД) '!#REF!</f>
        <v>#REF!</v>
      </c>
      <c r="G36" s="53" t="e">
        <f>'Приложение 1 (ОТЧЕТНЫЙ ПЕРИОД) '!#REF!</f>
        <v>#REF!</v>
      </c>
      <c r="H36" s="53" t="e">
        <f>'Приложение 1 (ОТЧЕТНЫЙ ПЕРИОД) '!#REF!</f>
        <v>#REF!</v>
      </c>
      <c r="I36" s="53" t="e">
        <f>'Приложение 1 (ОТЧЕТНЫЙ ПЕРИОД) '!#REF!</f>
        <v>#REF!</v>
      </c>
      <c r="J36" s="648"/>
      <c r="K36" s="199" t="e">
        <f>'Приложение 1 (ОТЧЕТНЫЙ ПЕРИОД) '!#REF!</f>
        <v>#REF!</v>
      </c>
      <c r="L36" s="53" t="e">
        <f>'Приложение 1 (ОТЧЕТНЫЙ ПЕРИОД) '!#REF!</f>
        <v>#REF!</v>
      </c>
      <c r="M36" s="53" t="e">
        <f>'Приложение 1 (ОТЧЕТНЫЙ ПЕРИОД) '!#REF!</f>
        <v>#REF!</v>
      </c>
      <c r="N36" s="54" t="e">
        <f>'Приложение 1 (ОТЧЕТНЫЙ ПЕРИОД) '!#REF!</f>
        <v>#REF!</v>
      </c>
      <c r="O36" s="105"/>
      <c r="P36" s="168"/>
      <c r="Q36" s="106"/>
      <c r="R36" s="685" t="str">
        <f>B37</f>
        <v>ДЕМОГРАФИЯ</v>
      </c>
      <c r="S36" s="125" t="str">
        <f>D36</f>
        <v>Всего</v>
      </c>
      <c r="T36" s="125" t="e">
        <f>E36</f>
        <v>#REF!</v>
      </c>
      <c r="U36" s="125" t="e">
        <f t="shared" ref="U36:V36" si="24">F36</f>
        <v>#REF!</v>
      </c>
      <c r="V36" s="125" t="e">
        <f t="shared" si="24"/>
        <v>#REF!</v>
      </c>
      <c r="W36" s="125" t="e">
        <f>F36/E36%</f>
        <v>#REF!</v>
      </c>
      <c r="X36" s="126" t="e">
        <f>G36/F36%</f>
        <v>#REF!</v>
      </c>
      <c r="Y36" s="224" t="e">
        <f>V36/T36%</f>
        <v>#REF!</v>
      </c>
      <c r="Z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5"/>
      <c r="AS36" s="105"/>
      <c r="AT36" s="105"/>
      <c r="AU36" s="105"/>
      <c r="AV36" s="105"/>
      <c r="AW36" s="105"/>
      <c r="AX36" s="105"/>
      <c r="AY36" s="105"/>
      <c r="AZ36" s="105"/>
    </row>
    <row r="37" spans="1:52" s="15" customFormat="1" ht="23.25">
      <c r="A37" s="459"/>
      <c r="B37" s="466" t="str">
        <f>F35</f>
        <v>ДЕМОГРАФИЯ</v>
      </c>
      <c r="C37" s="461"/>
      <c r="D37" s="17" t="s">
        <v>14</v>
      </c>
      <c r="E37" s="50" t="e">
        <f>'Приложение 1 (ОТЧЕТНЫЙ ПЕРИОД) '!#REF!</f>
        <v>#REF!</v>
      </c>
      <c r="F37" s="50" t="e">
        <f>'Приложение 1 (ОТЧЕТНЫЙ ПЕРИОД) '!#REF!</f>
        <v>#REF!</v>
      </c>
      <c r="G37" s="50" t="e">
        <f>'Приложение 1 (ОТЧЕТНЫЙ ПЕРИОД) '!#REF!</f>
        <v>#REF!</v>
      </c>
      <c r="H37" s="50" t="e">
        <f>'Приложение 1 (ОТЧЕТНЫЙ ПЕРИОД) '!#REF!</f>
        <v>#REF!</v>
      </c>
      <c r="I37" s="50" t="e">
        <f>'Приложение 1 (ОТЧЕТНЫЙ ПЕРИОД) '!#REF!</f>
        <v>#REF!</v>
      </c>
      <c r="J37" s="649"/>
      <c r="K37" s="200" t="e">
        <f>'Приложение 1 (ОТЧЕТНЫЙ ПЕРИОД) '!#REF!</f>
        <v>#REF!</v>
      </c>
      <c r="L37" s="50" t="e">
        <f>'Приложение 1 (ОТЧЕТНЫЙ ПЕРИОД) '!#REF!</f>
        <v>#REF!</v>
      </c>
      <c r="M37" s="50" t="e">
        <f>'Приложение 1 (ОТЧЕТНЫЙ ПЕРИОД) '!#REF!</f>
        <v>#REF!</v>
      </c>
      <c r="N37" s="55" t="e">
        <f>'Приложение 1 (ОТЧЕТНЫЙ ПЕРИОД) '!#REF!</f>
        <v>#REF!</v>
      </c>
      <c r="O37" s="102"/>
      <c r="P37" s="168"/>
      <c r="Q37" s="103"/>
      <c r="R37" s="686"/>
      <c r="S37" s="123"/>
      <c r="T37" s="123"/>
      <c r="U37" s="123"/>
      <c r="V37" s="123"/>
      <c r="W37" s="119"/>
      <c r="X37" s="120"/>
      <c r="Y37" s="103"/>
      <c r="Z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2"/>
      <c r="AS37" s="102"/>
      <c r="AT37" s="102"/>
      <c r="AU37" s="102"/>
      <c r="AV37" s="102"/>
      <c r="AW37" s="102"/>
      <c r="AX37" s="102"/>
      <c r="AY37" s="102"/>
      <c r="AZ37" s="102"/>
    </row>
    <row r="38" spans="1:52" s="15" customFormat="1" ht="28.5" customHeight="1">
      <c r="A38" s="459"/>
      <c r="B38" s="651"/>
      <c r="C38" s="461"/>
      <c r="D38" s="17" t="s">
        <v>6</v>
      </c>
      <c r="E38" s="50" t="e">
        <f>'Приложение 1 (ОТЧЕТНЫЙ ПЕРИОД) '!#REF!</f>
        <v>#REF!</v>
      </c>
      <c r="F38" s="50" t="e">
        <f>'Приложение 1 (ОТЧЕТНЫЙ ПЕРИОД) '!#REF!</f>
        <v>#REF!</v>
      </c>
      <c r="G38" s="50" t="e">
        <f>'Приложение 1 (ОТЧЕТНЫЙ ПЕРИОД) '!#REF!</f>
        <v>#REF!</v>
      </c>
      <c r="H38" s="50" t="e">
        <f>'Приложение 1 (ОТЧЕТНЫЙ ПЕРИОД) '!#REF!</f>
        <v>#REF!</v>
      </c>
      <c r="I38" s="50" t="e">
        <f>'Приложение 1 (ОТЧЕТНЫЙ ПЕРИОД) '!#REF!</f>
        <v>#REF!</v>
      </c>
      <c r="J38" s="649"/>
      <c r="K38" s="200" t="e">
        <f>'Приложение 1 (ОТЧЕТНЫЙ ПЕРИОД) '!#REF!</f>
        <v>#REF!</v>
      </c>
      <c r="L38" s="50" t="e">
        <f>'Приложение 1 (ОТЧЕТНЫЙ ПЕРИОД) '!#REF!</f>
        <v>#REF!</v>
      </c>
      <c r="M38" s="50" t="e">
        <f>'Приложение 1 (ОТЧЕТНЫЙ ПЕРИОД) '!#REF!</f>
        <v>#REF!</v>
      </c>
      <c r="N38" s="55" t="e">
        <f>'Приложение 1 (ОТЧЕТНЫЙ ПЕРИОД) '!#REF!</f>
        <v>#REF!</v>
      </c>
      <c r="O38" s="102"/>
      <c r="P38" s="168"/>
      <c r="Q38" s="103"/>
      <c r="R38" s="686"/>
      <c r="S38" s="123"/>
      <c r="T38" s="123"/>
      <c r="U38" s="123"/>
      <c r="V38" s="123"/>
      <c r="W38" s="119"/>
      <c r="X38" s="120"/>
      <c r="Y38" s="103"/>
      <c r="Z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2"/>
      <c r="AS38" s="102"/>
      <c r="AT38" s="102"/>
      <c r="AU38" s="102"/>
      <c r="AV38" s="102"/>
      <c r="AW38" s="102"/>
      <c r="AX38" s="102"/>
      <c r="AY38" s="102"/>
      <c r="AZ38" s="102"/>
    </row>
    <row r="39" spans="1:52" s="13" customFormat="1" ht="24" thickBot="1">
      <c r="A39" s="460"/>
      <c r="B39" s="652"/>
      <c r="C39" s="462"/>
      <c r="D39" s="257" t="s">
        <v>7</v>
      </c>
      <c r="E39" s="280" t="e">
        <f>'Приложение 1 (ОТЧЕТНЫЙ ПЕРИОД) '!#REF!</f>
        <v>#REF!</v>
      </c>
      <c r="F39" s="280" t="e">
        <f>'Приложение 1 (ОТЧЕТНЫЙ ПЕРИОД) '!#REF!</f>
        <v>#REF!</v>
      </c>
      <c r="G39" s="280" t="e">
        <f>'Приложение 1 (ОТЧЕТНЫЙ ПЕРИОД) '!#REF!</f>
        <v>#REF!</v>
      </c>
      <c r="H39" s="280" t="e">
        <f>'Приложение 1 (ОТЧЕТНЫЙ ПЕРИОД) '!#REF!</f>
        <v>#REF!</v>
      </c>
      <c r="I39" s="280" t="e">
        <f>'Приложение 1 (ОТЧЕТНЫЙ ПЕРИОД) '!#REF!</f>
        <v>#REF!</v>
      </c>
      <c r="J39" s="650"/>
      <c r="K39" s="281" t="e">
        <f>'Приложение 1 (ОТЧЕТНЫЙ ПЕРИОД) '!#REF!</f>
        <v>#REF!</v>
      </c>
      <c r="L39" s="280" t="e">
        <f>'Приложение 1 (ОТЧЕТНЫЙ ПЕРИОД) '!#REF!</f>
        <v>#REF!</v>
      </c>
      <c r="M39" s="280" t="e">
        <f>'Приложение 1 (ОТЧЕТНЫЙ ПЕРИОД) '!#REF!</f>
        <v>#REF!</v>
      </c>
      <c r="N39" s="282" t="e">
        <f>'Приложение 1 (ОТЧЕТНЫЙ ПЕРИОД) '!#REF!</f>
        <v>#REF!</v>
      </c>
      <c r="O39" s="105"/>
      <c r="P39" s="168"/>
      <c r="Q39" s="106"/>
      <c r="R39" s="687"/>
      <c r="S39" s="124"/>
      <c r="T39" s="124"/>
      <c r="U39" s="124"/>
      <c r="V39" s="124"/>
      <c r="W39" s="121"/>
      <c r="X39" s="122"/>
      <c r="Y39" s="106"/>
      <c r="Z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5"/>
      <c r="AS39" s="105"/>
      <c r="AT39" s="105"/>
      <c r="AU39" s="105"/>
      <c r="AV39" s="105"/>
      <c r="AW39" s="105"/>
      <c r="AX39" s="105"/>
      <c r="AY39" s="105"/>
      <c r="AZ39" s="105"/>
    </row>
    <row r="40" spans="1:52" s="13" customFormat="1" ht="23.25">
      <c r="A40"/>
      <c r="B40"/>
      <c r="C40" s="59"/>
      <c r="D40" s="60" t="s">
        <v>62</v>
      </c>
      <c r="E40" s="61" t="e">
        <f>E37+E38+E39</f>
        <v>#REF!</v>
      </c>
      <c r="F40" s="61" t="e">
        <f>F37+F38+F39</f>
        <v>#REF!</v>
      </c>
      <c r="G40" s="61" t="e">
        <f>G37+G38+G39</f>
        <v>#REF!</v>
      </c>
      <c r="H40" s="61" t="e">
        <f>H37+H38+H39</f>
        <v>#REF!</v>
      </c>
      <c r="I40" s="61" t="e">
        <f>I37+I38+I39</f>
        <v>#REF!</v>
      </c>
      <c r="J40" s="61"/>
      <c r="K40" s="197" t="e">
        <f>K37+K38+K39</f>
        <v>#REF!</v>
      </c>
      <c r="L40" s="61" t="e">
        <f>L37+L38+L39</f>
        <v>#REF!</v>
      </c>
      <c r="M40" s="61" t="e">
        <f>M37+M38+M39</f>
        <v>#REF!</v>
      </c>
      <c r="N40" s="61" t="e">
        <f>N37+N38+N39</f>
        <v>#REF!</v>
      </c>
      <c r="O40" s="110"/>
      <c r="P40" s="172" t="e">
        <f>SUM(E40:O40)</f>
        <v>#REF!</v>
      </c>
      <c r="Q40" s="106"/>
      <c r="R40" s="106"/>
      <c r="S40" s="98"/>
      <c r="T40" s="98"/>
      <c r="U40" s="98"/>
      <c r="V40" s="98"/>
      <c r="W40" s="106"/>
      <c r="X40" s="106"/>
      <c r="Y40" s="106"/>
      <c r="Z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5"/>
      <c r="AS40" s="105"/>
      <c r="AT40" s="105"/>
      <c r="AU40" s="105"/>
      <c r="AV40" s="105"/>
      <c r="AW40" s="105"/>
      <c r="AX40" s="105"/>
      <c r="AY40" s="105"/>
      <c r="AZ40" s="105"/>
    </row>
    <row r="41" spans="1:52" s="13" customFormat="1" ht="24" thickBot="1">
      <c r="A41"/>
      <c r="B41"/>
      <c r="C41"/>
      <c r="D41" s="58" t="s">
        <v>62</v>
      </c>
      <c r="E41" s="57" t="e">
        <f>E40-E36</f>
        <v>#REF!</v>
      </c>
      <c r="F41" s="57" t="e">
        <f>F40-F36</f>
        <v>#REF!</v>
      </c>
      <c r="G41" s="57" t="e">
        <f>G40-G36</f>
        <v>#REF!</v>
      </c>
      <c r="H41" s="57" t="e">
        <f>H40-H36</f>
        <v>#REF!</v>
      </c>
      <c r="I41" s="57" t="e">
        <f>I40-I36</f>
        <v>#REF!</v>
      </c>
      <c r="J41" s="57"/>
      <c r="K41" s="198" t="e">
        <f>K40-K36</f>
        <v>#REF!</v>
      </c>
      <c r="L41" s="57" t="e">
        <f>L40-L36</f>
        <v>#REF!</v>
      </c>
      <c r="M41" s="57" t="e">
        <f>M40-M36</f>
        <v>#REF!</v>
      </c>
      <c r="N41" s="57" t="e">
        <f>N40-N36</f>
        <v>#REF!</v>
      </c>
      <c r="O41" s="102"/>
      <c r="P41" s="171" t="e">
        <f>SUM(E41:O41)</f>
        <v>#REF!</v>
      </c>
      <c r="Q41" s="106"/>
      <c r="R41" s="106"/>
      <c r="S41" s="98"/>
      <c r="T41" s="98"/>
      <c r="U41" s="98"/>
      <c r="V41" s="98"/>
      <c r="W41" s="106"/>
      <c r="X41" s="106"/>
      <c r="Y41" s="106"/>
      <c r="Z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5"/>
      <c r="AS41" s="105"/>
      <c r="AT41" s="105"/>
      <c r="AU41" s="105"/>
      <c r="AV41" s="105"/>
      <c r="AW41" s="105"/>
      <c r="AX41" s="105"/>
      <c r="AY41" s="105"/>
      <c r="AZ41" s="105"/>
    </row>
    <row r="42" spans="1:52" s="13" customFormat="1" ht="53.25" customHeight="1" thickBot="1">
      <c r="A42" s="27"/>
      <c r="B42" s="28"/>
      <c r="C42" s="28"/>
      <c r="D42" s="28"/>
      <c r="E42" s="48" t="s">
        <v>40</v>
      </c>
      <c r="F42" s="47" t="s">
        <v>41</v>
      </c>
      <c r="G42" s="49"/>
      <c r="H42" s="28"/>
      <c r="I42" s="28"/>
      <c r="J42" s="28"/>
      <c r="K42" s="183"/>
      <c r="L42" s="28"/>
      <c r="M42" s="28"/>
      <c r="N42" s="29"/>
      <c r="O42" s="105"/>
      <c r="P42" s="168"/>
      <c r="Q42" s="106"/>
      <c r="R42" s="106"/>
      <c r="S42" s="98"/>
      <c r="T42" s="98"/>
      <c r="U42" s="98"/>
      <c r="V42" s="98"/>
      <c r="W42" s="106"/>
      <c r="X42" s="106"/>
      <c r="Y42" s="106"/>
      <c r="Z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5"/>
      <c r="AS42" s="105"/>
      <c r="AT42" s="105"/>
      <c r="AU42" s="105"/>
      <c r="AV42" s="105"/>
      <c r="AW42" s="105"/>
      <c r="AX42" s="105"/>
      <c r="AY42" s="105"/>
      <c r="AZ42" s="105"/>
    </row>
    <row r="43" spans="1:52" s="13" customFormat="1" ht="40.5">
      <c r="A43" s="647" t="str">
        <f>E42</f>
        <v>II</v>
      </c>
      <c r="B43" s="31" t="s">
        <v>37</v>
      </c>
      <c r="C43" s="461"/>
      <c r="D43" s="52" t="s">
        <v>5</v>
      </c>
      <c r="E43" s="53" t="e">
        <f>'Приложение 1 (ОТЧЕТНЫЙ ПЕРИОД) '!#REF!</f>
        <v>#REF!</v>
      </c>
      <c r="F43" s="53" t="e">
        <f>'Приложение 1 (ОТЧЕТНЫЙ ПЕРИОД) '!#REF!</f>
        <v>#REF!</v>
      </c>
      <c r="G43" s="53" t="e">
        <f>'Приложение 1 (ОТЧЕТНЫЙ ПЕРИОД) '!#REF!</f>
        <v>#REF!</v>
      </c>
      <c r="H43" s="53" t="e">
        <f>'Приложение 1 (ОТЧЕТНЫЙ ПЕРИОД) '!#REF!</f>
        <v>#REF!</v>
      </c>
      <c r="I43" s="53" t="e">
        <f>'Приложение 1 (ОТЧЕТНЫЙ ПЕРИОД) '!#REF!</f>
        <v>#REF!</v>
      </c>
      <c r="J43" s="648"/>
      <c r="K43" s="199" t="e">
        <f>'Приложение 1 (ОТЧЕТНЫЙ ПЕРИОД) '!#REF!</f>
        <v>#REF!</v>
      </c>
      <c r="L43" s="53" t="e">
        <f>'Приложение 1 (ОТЧЕТНЫЙ ПЕРИОД) '!#REF!</f>
        <v>#REF!</v>
      </c>
      <c r="M43" s="53" t="e">
        <f>'Приложение 1 (ОТЧЕТНЫЙ ПЕРИОД) '!#REF!</f>
        <v>#REF!</v>
      </c>
      <c r="N43" s="54" t="e">
        <f>'Приложение 1 (ОТЧЕТНЫЙ ПЕРИОД) '!#REF!</f>
        <v>#REF!</v>
      </c>
      <c r="O43" s="105"/>
      <c r="P43" s="168"/>
      <c r="Q43" s="106"/>
      <c r="R43" s="685" t="str">
        <f>B44</f>
        <v>ЗДРАВООХРАНЕНИЕ</v>
      </c>
      <c r="S43" s="125" t="str">
        <f>D43</f>
        <v>Всего</v>
      </c>
      <c r="T43" s="125" t="e">
        <f>E43</f>
        <v>#REF!</v>
      </c>
      <c r="U43" s="125" t="e">
        <f t="shared" ref="U43:V43" si="25">F43</f>
        <v>#REF!</v>
      </c>
      <c r="V43" s="125" t="e">
        <f t="shared" si="25"/>
        <v>#REF!</v>
      </c>
      <c r="W43" s="125" t="e">
        <f>F43/E43%</f>
        <v>#REF!</v>
      </c>
      <c r="X43" s="126" t="e">
        <f>G43/F43%</f>
        <v>#REF!</v>
      </c>
      <c r="Y43" s="224" t="e">
        <f>V43/T43%</f>
        <v>#REF!</v>
      </c>
      <c r="Z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5"/>
      <c r="AS43" s="105"/>
      <c r="AT43" s="105"/>
      <c r="AU43" s="105"/>
      <c r="AV43" s="105"/>
      <c r="AW43" s="105"/>
      <c r="AX43" s="105"/>
      <c r="AY43" s="105"/>
      <c r="AZ43" s="105"/>
    </row>
    <row r="44" spans="1:52" s="13" customFormat="1" ht="23.25" customHeight="1">
      <c r="A44" s="459"/>
      <c r="B44" s="466" t="str">
        <f>F42</f>
        <v>ЗДРАВООХРАНЕНИЕ</v>
      </c>
      <c r="C44" s="461"/>
      <c r="D44" s="17" t="s">
        <v>14</v>
      </c>
      <c r="E44" s="50" t="e">
        <f>'Приложение 1 (ОТЧЕТНЫЙ ПЕРИОД) '!#REF!</f>
        <v>#REF!</v>
      </c>
      <c r="F44" s="50" t="e">
        <f>'Приложение 1 (ОТЧЕТНЫЙ ПЕРИОД) '!#REF!</f>
        <v>#REF!</v>
      </c>
      <c r="G44" s="50" t="e">
        <f>'Приложение 1 (ОТЧЕТНЫЙ ПЕРИОД) '!#REF!</f>
        <v>#REF!</v>
      </c>
      <c r="H44" s="50" t="e">
        <f>'Приложение 1 (ОТЧЕТНЫЙ ПЕРИОД) '!#REF!</f>
        <v>#REF!</v>
      </c>
      <c r="I44" s="50" t="e">
        <f>'Приложение 1 (ОТЧЕТНЫЙ ПЕРИОД) '!#REF!</f>
        <v>#REF!</v>
      </c>
      <c r="J44" s="649"/>
      <c r="K44" s="200" t="e">
        <f>'Приложение 1 (ОТЧЕТНЫЙ ПЕРИОД) '!#REF!</f>
        <v>#REF!</v>
      </c>
      <c r="L44" s="50" t="e">
        <f>'Приложение 1 (ОТЧЕТНЫЙ ПЕРИОД) '!#REF!</f>
        <v>#REF!</v>
      </c>
      <c r="M44" s="50" t="e">
        <f>'Приложение 1 (ОТЧЕТНЫЙ ПЕРИОД) '!#REF!</f>
        <v>#REF!</v>
      </c>
      <c r="N44" s="55" t="e">
        <f>'Приложение 1 (ОТЧЕТНЫЙ ПЕРИОД) '!#REF!</f>
        <v>#REF!</v>
      </c>
      <c r="O44" s="105"/>
      <c r="P44" s="168"/>
      <c r="Q44" s="106"/>
      <c r="R44" s="686"/>
      <c r="S44" s="123"/>
      <c r="T44" s="123"/>
      <c r="U44" s="123"/>
      <c r="V44" s="123"/>
      <c r="W44" s="119"/>
      <c r="X44" s="120"/>
      <c r="Y44" s="106"/>
      <c r="Z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5"/>
      <c r="AS44" s="105"/>
      <c r="AT44" s="105"/>
      <c r="AU44" s="105"/>
      <c r="AV44" s="105"/>
      <c r="AW44" s="105"/>
      <c r="AX44" s="105"/>
      <c r="AY44" s="105"/>
      <c r="AZ44" s="105"/>
    </row>
    <row r="45" spans="1:52" s="13" customFormat="1" ht="23.25" customHeight="1">
      <c r="A45" s="459"/>
      <c r="B45" s="651"/>
      <c r="C45" s="461"/>
      <c r="D45" s="17" t="s">
        <v>6</v>
      </c>
      <c r="E45" s="50" t="e">
        <f>'Приложение 1 (ОТЧЕТНЫЙ ПЕРИОД) '!#REF!</f>
        <v>#REF!</v>
      </c>
      <c r="F45" s="50" t="e">
        <f>'Приложение 1 (ОТЧЕТНЫЙ ПЕРИОД) '!#REF!</f>
        <v>#REF!</v>
      </c>
      <c r="G45" s="50" t="e">
        <f>'Приложение 1 (ОТЧЕТНЫЙ ПЕРИОД) '!#REF!</f>
        <v>#REF!</v>
      </c>
      <c r="H45" s="50" t="e">
        <f>'Приложение 1 (ОТЧЕТНЫЙ ПЕРИОД) '!#REF!</f>
        <v>#REF!</v>
      </c>
      <c r="I45" s="50" t="e">
        <f>'Приложение 1 (ОТЧЕТНЫЙ ПЕРИОД) '!#REF!</f>
        <v>#REF!</v>
      </c>
      <c r="J45" s="649"/>
      <c r="K45" s="200" t="e">
        <f>'Приложение 1 (ОТЧЕТНЫЙ ПЕРИОД) '!#REF!</f>
        <v>#REF!</v>
      </c>
      <c r="L45" s="50" t="e">
        <f>'Приложение 1 (ОТЧЕТНЫЙ ПЕРИОД) '!#REF!</f>
        <v>#REF!</v>
      </c>
      <c r="M45" s="50" t="e">
        <f>'Приложение 1 (ОТЧЕТНЫЙ ПЕРИОД) '!#REF!</f>
        <v>#REF!</v>
      </c>
      <c r="N45" s="55" t="e">
        <f>'Приложение 1 (ОТЧЕТНЫЙ ПЕРИОД) '!#REF!</f>
        <v>#REF!</v>
      </c>
      <c r="O45" s="105"/>
      <c r="P45" s="168"/>
      <c r="Q45" s="106"/>
      <c r="R45" s="686"/>
      <c r="S45" s="123"/>
      <c r="T45" s="123"/>
      <c r="U45" s="123"/>
      <c r="V45" s="123"/>
      <c r="W45" s="119"/>
      <c r="X45" s="120"/>
      <c r="Y45" s="106"/>
      <c r="Z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5"/>
      <c r="AS45" s="105"/>
      <c r="AT45" s="105"/>
      <c r="AU45" s="105"/>
      <c r="AV45" s="105"/>
      <c r="AW45" s="105"/>
      <c r="AX45" s="105"/>
      <c r="AY45" s="105"/>
      <c r="AZ45" s="105"/>
    </row>
    <row r="46" spans="1:52" s="13" customFormat="1" ht="23.25" customHeight="1" thickBot="1">
      <c r="A46" s="460"/>
      <c r="B46" s="652"/>
      <c r="C46" s="462"/>
      <c r="D46" s="257" t="s">
        <v>7</v>
      </c>
      <c r="E46" s="280" t="e">
        <f>'Приложение 1 (ОТЧЕТНЫЙ ПЕРИОД) '!#REF!</f>
        <v>#REF!</v>
      </c>
      <c r="F46" s="280" t="e">
        <f>'Приложение 1 (ОТЧЕТНЫЙ ПЕРИОД) '!#REF!</f>
        <v>#REF!</v>
      </c>
      <c r="G46" s="280" t="e">
        <f>'Приложение 1 (ОТЧЕТНЫЙ ПЕРИОД) '!#REF!</f>
        <v>#REF!</v>
      </c>
      <c r="H46" s="280" t="e">
        <f>'Приложение 1 (ОТЧЕТНЫЙ ПЕРИОД) '!#REF!</f>
        <v>#REF!</v>
      </c>
      <c r="I46" s="280" t="e">
        <f>'Приложение 1 (ОТЧЕТНЫЙ ПЕРИОД) '!#REF!</f>
        <v>#REF!</v>
      </c>
      <c r="J46" s="650"/>
      <c r="K46" s="281" t="e">
        <f>'Приложение 1 (ОТЧЕТНЫЙ ПЕРИОД) '!#REF!</f>
        <v>#REF!</v>
      </c>
      <c r="L46" s="280" t="e">
        <f>'Приложение 1 (ОТЧЕТНЫЙ ПЕРИОД) '!#REF!</f>
        <v>#REF!</v>
      </c>
      <c r="M46" s="280" t="e">
        <f>'Приложение 1 (ОТЧЕТНЫЙ ПЕРИОД) '!#REF!</f>
        <v>#REF!</v>
      </c>
      <c r="N46" s="282" t="e">
        <f>'Приложение 1 (ОТЧЕТНЫЙ ПЕРИОД) '!#REF!</f>
        <v>#REF!</v>
      </c>
      <c r="O46" s="105"/>
      <c r="P46" s="168"/>
      <c r="Q46" s="106"/>
      <c r="R46" s="687"/>
      <c r="S46" s="124"/>
      <c r="T46" s="124"/>
      <c r="U46" s="124"/>
      <c r="V46" s="124"/>
      <c r="W46" s="121"/>
      <c r="X46" s="122"/>
      <c r="Y46" s="106"/>
      <c r="Z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5"/>
      <c r="AS46" s="105"/>
      <c r="AT46" s="105"/>
      <c r="AU46" s="105"/>
      <c r="AV46" s="105"/>
      <c r="AW46" s="105"/>
      <c r="AX46" s="105"/>
      <c r="AY46" s="105"/>
      <c r="AZ46" s="105"/>
    </row>
    <row r="47" spans="1:52" s="13" customFormat="1" ht="23.25">
      <c r="A47"/>
      <c r="B47"/>
      <c r="C47" s="59"/>
      <c r="D47" s="60" t="s">
        <v>62</v>
      </c>
      <c r="E47" s="61" t="e">
        <f>E44+E45+E46</f>
        <v>#REF!</v>
      </c>
      <c r="F47" s="61" t="e">
        <f>F44+F45+F46</f>
        <v>#REF!</v>
      </c>
      <c r="G47" s="61" t="e">
        <f>G44+G45+G46</f>
        <v>#REF!</v>
      </c>
      <c r="H47" s="61" t="e">
        <f>H44+H45+H46</f>
        <v>#REF!</v>
      </c>
      <c r="I47" s="61" t="e">
        <f>I44+I45+I46</f>
        <v>#REF!</v>
      </c>
      <c r="J47" s="61"/>
      <c r="K47" s="197" t="e">
        <f>K44+K45+K46</f>
        <v>#REF!</v>
      </c>
      <c r="L47" s="61" t="e">
        <f>L44+L45+L46</f>
        <v>#REF!</v>
      </c>
      <c r="M47" s="61" t="e">
        <f>M44+M45+M46</f>
        <v>#REF!</v>
      </c>
      <c r="N47" s="61" t="e">
        <f>N44+N45+N46</f>
        <v>#REF!</v>
      </c>
      <c r="O47" s="110"/>
      <c r="P47" s="172" t="e">
        <f>SUM(E47:O47)</f>
        <v>#REF!</v>
      </c>
      <c r="Q47" s="106"/>
      <c r="R47" s="106"/>
      <c r="S47" s="98"/>
      <c r="T47" s="98"/>
      <c r="U47" s="98"/>
      <c r="V47" s="98"/>
      <c r="W47" s="106"/>
      <c r="X47" s="106"/>
      <c r="Y47" s="106"/>
      <c r="Z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5"/>
      <c r="AS47" s="105"/>
      <c r="AT47" s="105"/>
      <c r="AU47" s="105"/>
      <c r="AV47" s="105"/>
      <c r="AW47" s="105"/>
      <c r="AX47" s="105"/>
      <c r="AY47" s="105"/>
      <c r="AZ47" s="105"/>
    </row>
    <row r="48" spans="1:52" s="13" customFormat="1" ht="23.25">
      <c r="A48"/>
      <c r="B48"/>
      <c r="C48"/>
      <c r="D48" s="58" t="s">
        <v>62</v>
      </c>
      <c r="E48" s="57" t="e">
        <f>E47-E43</f>
        <v>#REF!</v>
      </c>
      <c r="F48" s="57" t="e">
        <f>F47-F43</f>
        <v>#REF!</v>
      </c>
      <c r="G48" s="57" t="e">
        <f>G47-G43</f>
        <v>#REF!</v>
      </c>
      <c r="H48" s="57" t="e">
        <f>H47-H43</f>
        <v>#REF!</v>
      </c>
      <c r="I48" s="57" t="e">
        <f>I47-I43</f>
        <v>#REF!</v>
      </c>
      <c r="J48" s="57"/>
      <c r="K48" s="198" t="e">
        <f>K47-K43</f>
        <v>#REF!</v>
      </c>
      <c r="L48" s="57" t="e">
        <f>L47-L43</f>
        <v>#REF!</v>
      </c>
      <c r="M48" s="57" t="e">
        <f>M47-M43</f>
        <v>#REF!</v>
      </c>
      <c r="N48" s="57" t="e">
        <f>N47-N43</f>
        <v>#REF!</v>
      </c>
      <c r="O48" s="102"/>
      <c r="P48" s="171" t="e">
        <f>SUM(E48:O48)</f>
        <v>#REF!</v>
      </c>
      <c r="Q48" s="106"/>
      <c r="R48" s="106"/>
      <c r="S48" s="98"/>
      <c r="T48" s="98"/>
      <c r="U48" s="98"/>
      <c r="V48" s="98"/>
      <c r="W48" s="106"/>
      <c r="X48" s="106"/>
      <c r="Y48" s="106"/>
      <c r="Z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5"/>
      <c r="AS48" s="105"/>
      <c r="AT48" s="105"/>
      <c r="AU48" s="105"/>
      <c r="AV48" s="105"/>
      <c r="AW48" s="105"/>
      <c r="AX48" s="105"/>
      <c r="AY48" s="105"/>
      <c r="AZ48" s="105"/>
    </row>
    <row r="49" spans="1:52" s="13" customFormat="1" ht="26.25" hidden="1" customHeight="1" thickBot="1">
      <c r="A49" s="678" t="s">
        <v>72</v>
      </c>
      <c r="B49" s="679"/>
      <c r="C49" s="679"/>
      <c r="D49" s="679"/>
      <c r="E49" s="679"/>
      <c r="F49" s="679"/>
      <c r="G49" s="679"/>
      <c r="H49" s="679"/>
      <c r="I49" s="679"/>
      <c r="J49" s="679"/>
      <c r="K49" s="680"/>
      <c r="L49" s="680"/>
      <c r="M49" s="680"/>
      <c r="N49" s="681"/>
      <c r="O49" s="102"/>
      <c r="P49" s="171"/>
      <c r="Q49" s="106"/>
      <c r="R49" s="106"/>
      <c r="S49" s="98"/>
      <c r="T49" s="98"/>
      <c r="U49" s="98"/>
      <c r="V49" s="98"/>
      <c r="W49" s="106"/>
      <c r="X49" s="106"/>
      <c r="Y49" s="106"/>
      <c r="Z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5"/>
      <c r="AS49" s="105"/>
      <c r="AT49" s="105"/>
      <c r="AU49" s="105"/>
      <c r="AV49" s="105"/>
      <c r="AW49" s="105"/>
      <c r="AX49" s="105"/>
      <c r="AY49" s="105"/>
      <c r="AZ49" s="105"/>
    </row>
    <row r="50" spans="1:52" s="13" customFormat="1" ht="23.25" hidden="1">
      <c r="A50" s="682" t="s">
        <v>8</v>
      </c>
      <c r="B50" s="134"/>
      <c r="C50" s="216"/>
      <c r="D50" s="154"/>
      <c r="E50" s="135" t="e">
        <f>'Приложение 1 (ОТЧЕТНЫЙ ПЕРИОД) '!#REF!</f>
        <v>#REF!</v>
      </c>
      <c r="F50" s="135" t="e">
        <f>'Приложение 1 (ОТЧЕТНЫЙ ПЕРИОД) '!#REF!</f>
        <v>#REF!</v>
      </c>
      <c r="G50" s="135" t="e">
        <f>'Приложение 1 (ОТЧЕТНЫЙ ПЕРИОД) '!#REF!</f>
        <v>#REF!</v>
      </c>
      <c r="H50" s="135" t="e">
        <f>'Приложение 1 (ОТЧЕТНЫЙ ПЕРИОД) '!#REF!</f>
        <v>#REF!</v>
      </c>
      <c r="I50" s="135" t="e">
        <f>'Приложение 1 (ОТЧЕТНЫЙ ПЕРИОД) '!#REF!</f>
        <v>#REF!</v>
      </c>
      <c r="J50" s="146"/>
      <c r="K50" s="212" t="e">
        <f>'Приложение 1 (ОТЧЕТНЫЙ ПЕРИОД) '!#REF!</f>
        <v>#REF!</v>
      </c>
      <c r="L50" s="135" t="e">
        <f>'Приложение 1 (ОТЧЕТНЫЙ ПЕРИОД) '!#REF!</f>
        <v>#REF!</v>
      </c>
      <c r="M50" s="135" t="e">
        <f>'Приложение 1 (ОТЧЕТНЫЙ ПЕРИОД) '!#REF!</f>
        <v>#REF!</v>
      </c>
      <c r="N50" s="147" t="e">
        <f>'Приложение 1 (ОТЧЕТНЫЙ ПЕРИОД) '!#REF!</f>
        <v>#REF!</v>
      </c>
      <c r="O50" s="102"/>
      <c r="P50" s="171"/>
      <c r="Q50" s="221"/>
      <c r="R50" s="221"/>
      <c r="S50" s="98"/>
      <c r="T50" s="98"/>
      <c r="U50" s="98"/>
      <c r="V50" s="98"/>
      <c r="W50" s="106"/>
      <c r="X50" s="106"/>
      <c r="Y50" s="106"/>
      <c r="Z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5"/>
      <c r="AS50" s="105"/>
      <c r="AT50" s="105"/>
      <c r="AU50" s="105"/>
      <c r="AV50" s="105"/>
      <c r="AW50" s="105"/>
      <c r="AX50" s="105"/>
      <c r="AY50" s="105"/>
      <c r="AZ50" s="105"/>
    </row>
    <row r="51" spans="1:52" s="13" customFormat="1" ht="22.5" hidden="1" customHeight="1">
      <c r="A51" s="683"/>
      <c r="B51" s="4"/>
      <c r="C51" s="217"/>
      <c r="D51" s="155"/>
      <c r="E51" s="136" t="e">
        <f>'Приложение 1 (ОТЧЕТНЫЙ ПЕРИОД) '!#REF!</f>
        <v>#REF!</v>
      </c>
      <c r="F51" s="129" t="e">
        <f>'Приложение 1 (ОТЧЕТНЫЙ ПЕРИОД) '!#REF!</f>
        <v>#REF!</v>
      </c>
      <c r="G51" s="129" t="e">
        <f>'Приложение 1 (ОТЧЕТНЫЙ ПЕРИОД) '!#REF!</f>
        <v>#REF!</v>
      </c>
      <c r="H51" s="129" t="e">
        <f>'Приложение 1 (ОТЧЕТНЫЙ ПЕРИОД) '!#REF!</f>
        <v>#REF!</v>
      </c>
      <c r="I51" s="129" t="e">
        <f>'Приложение 1 (ОТЧЕТНЫЙ ПЕРИОД) '!#REF!</f>
        <v>#REF!</v>
      </c>
      <c r="J51" s="148"/>
      <c r="K51" s="213" t="e">
        <f>'Приложение 1 (ОТЧЕТНЫЙ ПЕРИОД) '!#REF!</f>
        <v>#REF!</v>
      </c>
      <c r="L51" s="129" t="e">
        <f>'Приложение 1 (ОТЧЕТНЫЙ ПЕРИОД) '!#REF!</f>
        <v>#REF!</v>
      </c>
      <c r="M51" s="129" t="e">
        <f>'Приложение 1 (ОТЧЕТНЫЙ ПЕРИОД) '!#REF!</f>
        <v>#REF!</v>
      </c>
      <c r="N51" s="149" t="e">
        <f>'Приложение 1 (ОТЧЕТНЫЙ ПЕРИОД) '!#REF!</f>
        <v>#REF!</v>
      </c>
      <c r="O51" s="102"/>
      <c r="P51" s="171"/>
      <c r="Q51" s="221"/>
      <c r="R51" s="221"/>
      <c r="S51" s="98"/>
      <c r="T51" s="98"/>
      <c r="U51" s="98"/>
      <c r="V51" s="98"/>
      <c r="W51" s="106"/>
      <c r="X51" s="106"/>
      <c r="Y51" s="106"/>
      <c r="Z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5"/>
      <c r="AS51" s="105"/>
      <c r="AT51" s="105"/>
      <c r="AU51" s="105"/>
      <c r="AV51" s="105"/>
      <c r="AW51" s="105"/>
      <c r="AX51" s="105"/>
      <c r="AY51" s="105"/>
      <c r="AZ51" s="105"/>
    </row>
    <row r="52" spans="1:52" s="13" customFormat="1" ht="23.25" hidden="1">
      <c r="A52" s="683" t="s">
        <v>9</v>
      </c>
      <c r="B52" s="130"/>
      <c r="C52" s="218"/>
      <c r="D52" s="156"/>
      <c r="E52" s="131" t="e">
        <f>'Приложение 1 (ОТЧЕТНЫЙ ПЕРИОД) '!#REF!</f>
        <v>#REF!</v>
      </c>
      <c r="F52" s="131" t="e">
        <f>'Приложение 1 (ОТЧЕТНЫЙ ПЕРИОД) '!#REF!</f>
        <v>#REF!</v>
      </c>
      <c r="G52" s="131" t="e">
        <f>'Приложение 1 (ОТЧЕТНЫЙ ПЕРИОД) '!#REF!</f>
        <v>#REF!</v>
      </c>
      <c r="H52" s="131" t="e">
        <f>'Приложение 1 (ОТЧЕТНЫЙ ПЕРИОД) '!#REF!</f>
        <v>#REF!</v>
      </c>
      <c r="I52" s="131" t="e">
        <f>'Приложение 1 (ОТЧЕТНЫЙ ПЕРИОД) '!#REF!</f>
        <v>#REF!</v>
      </c>
      <c r="J52" s="150"/>
      <c r="K52" s="214" t="e">
        <f>'Приложение 1 (ОТЧЕТНЫЙ ПЕРИОД) '!#REF!</f>
        <v>#REF!</v>
      </c>
      <c r="L52" s="131" t="e">
        <f>'Приложение 1 (ОТЧЕТНЫЙ ПЕРИОД) '!#REF!</f>
        <v>#REF!</v>
      </c>
      <c r="M52" s="131" t="e">
        <f>'Приложение 1 (ОТЧЕТНЫЙ ПЕРИОД) '!#REF!</f>
        <v>#REF!</v>
      </c>
      <c r="N52" s="151" t="e">
        <f>'Приложение 1 (ОТЧЕТНЫЙ ПЕРИОД) '!#REF!</f>
        <v>#REF!</v>
      </c>
      <c r="O52" s="102"/>
      <c r="P52" s="171"/>
      <c r="Q52" s="221"/>
      <c r="R52" s="221"/>
      <c r="S52" s="98"/>
      <c r="T52" s="98"/>
      <c r="U52" s="98"/>
      <c r="V52" s="98"/>
      <c r="W52" s="106"/>
      <c r="X52" s="106"/>
      <c r="Y52" s="106"/>
      <c r="Z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5"/>
      <c r="AS52" s="105"/>
      <c r="AT52" s="105"/>
      <c r="AU52" s="105"/>
      <c r="AV52" s="105"/>
      <c r="AW52" s="105"/>
      <c r="AX52" s="105"/>
      <c r="AY52" s="105"/>
      <c r="AZ52" s="105"/>
    </row>
    <row r="53" spans="1:52" s="13" customFormat="1" ht="22.5" hidden="1" customHeight="1">
      <c r="A53" s="683"/>
      <c r="B53" s="4"/>
      <c r="C53" s="217"/>
      <c r="D53" s="155"/>
      <c r="E53" s="136" t="e">
        <f>'Приложение 1 (ОТЧЕТНЫЙ ПЕРИОД) '!#REF!</f>
        <v>#REF!</v>
      </c>
      <c r="F53" s="129" t="e">
        <f>'Приложение 1 (ОТЧЕТНЫЙ ПЕРИОД) '!#REF!</f>
        <v>#REF!</v>
      </c>
      <c r="G53" s="129" t="e">
        <f>'Приложение 1 (ОТЧЕТНЫЙ ПЕРИОД) '!#REF!</f>
        <v>#REF!</v>
      </c>
      <c r="H53" s="129" t="e">
        <f>'Приложение 1 (ОТЧЕТНЫЙ ПЕРИОД) '!#REF!</f>
        <v>#REF!</v>
      </c>
      <c r="I53" s="129" t="e">
        <f>'Приложение 1 (ОТЧЕТНЫЙ ПЕРИОД) '!#REF!</f>
        <v>#REF!</v>
      </c>
      <c r="J53" s="148"/>
      <c r="K53" s="213" t="e">
        <f>'Приложение 1 (ОТЧЕТНЫЙ ПЕРИОД) '!#REF!</f>
        <v>#REF!</v>
      </c>
      <c r="L53" s="129" t="e">
        <f>'Приложение 1 (ОТЧЕТНЫЙ ПЕРИОД) '!#REF!</f>
        <v>#REF!</v>
      </c>
      <c r="M53" s="129" t="e">
        <f>'Приложение 1 (ОТЧЕТНЫЙ ПЕРИОД) '!#REF!</f>
        <v>#REF!</v>
      </c>
      <c r="N53" s="149" t="e">
        <f>'Приложение 1 (ОТЧЕТНЫЙ ПЕРИОД) '!#REF!</f>
        <v>#REF!</v>
      </c>
      <c r="O53" s="102"/>
      <c r="P53" s="171"/>
      <c r="Q53" s="221"/>
      <c r="R53" s="221"/>
      <c r="S53" s="98"/>
      <c r="T53" s="98"/>
      <c r="U53" s="98"/>
      <c r="V53" s="98"/>
      <c r="W53" s="106"/>
      <c r="X53" s="106"/>
      <c r="Y53" s="106"/>
      <c r="Z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5"/>
      <c r="AS53" s="105"/>
      <c r="AT53" s="105"/>
      <c r="AU53" s="105"/>
      <c r="AV53" s="105"/>
      <c r="AW53" s="105"/>
      <c r="AX53" s="105"/>
      <c r="AY53" s="105"/>
      <c r="AZ53" s="105"/>
    </row>
    <row r="54" spans="1:52" s="13" customFormat="1" ht="23.25" hidden="1">
      <c r="A54" s="683" t="s">
        <v>66</v>
      </c>
      <c r="B54" s="130"/>
      <c r="C54" s="218"/>
      <c r="D54" s="156"/>
      <c r="E54" s="131" t="e">
        <f>'Приложение 1 (ОТЧЕТНЫЙ ПЕРИОД) '!#REF!</f>
        <v>#REF!</v>
      </c>
      <c r="F54" s="131" t="e">
        <f>'Приложение 1 (ОТЧЕТНЫЙ ПЕРИОД) '!#REF!</f>
        <v>#REF!</v>
      </c>
      <c r="G54" s="131" t="e">
        <f>'Приложение 1 (ОТЧЕТНЫЙ ПЕРИОД) '!#REF!</f>
        <v>#REF!</v>
      </c>
      <c r="H54" s="131" t="e">
        <f>'Приложение 1 (ОТЧЕТНЫЙ ПЕРИОД) '!#REF!</f>
        <v>#REF!</v>
      </c>
      <c r="I54" s="131" t="e">
        <f>'Приложение 1 (ОТЧЕТНЫЙ ПЕРИОД) '!#REF!</f>
        <v>#REF!</v>
      </c>
      <c r="J54" s="150"/>
      <c r="K54" s="214" t="e">
        <f>'Приложение 1 (ОТЧЕТНЫЙ ПЕРИОД) '!#REF!</f>
        <v>#REF!</v>
      </c>
      <c r="L54" s="131" t="e">
        <f>'Приложение 1 (ОТЧЕТНЫЙ ПЕРИОД) '!#REF!</f>
        <v>#REF!</v>
      </c>
      <c r="M54" s="131" t="e">
        <f>'Приложение 1 (ОТЧЕТНЫЙ ПЕРИОД) '!#REF!</f>
        <v>#REF!</v>
      </c>
      <c r="N54" s="151" t="e">
        <f>'Приложение 1 (ОТЧЕТНЫЙ ПЕРИОД) '!#REF!</f>
        <v>#REF!</v>
      </c>
      <c r="O54" s="102"/>
      <c r="P54" s="171"/>
      <c r="Q54" s="221"/>
      <c r="R54" s="221"/>
      <c r="S54" s="98"/>
      <c r="T54" s="98"/>
      <c r="U54" s="98"/>
      <c r="V54" s="98"/>
      <c r="W54" s="106"/>
      <c r="X54" s="106"/>
      <c r="Y54" s="106"/>
      <c r="Z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5"/>
      <c r="AS54" s="105"/>
      <c r="AT54" s="105"/>
      <c r="AU54" s="105"/>
      <c r="AV54" s="105"/>
      <c r="AW54" s="105"/>
      <c r="AX54" s="105"/>
      <c r="AY54" s="105"/>
      <c r="AZ54" s="105"/>
    </row>
    <row r="55" spans="1:52" s="13" customFormat="1" ht="22.5" hidden="1" customHeight="1">
      <c r="A55" s="683"/>
      <c r="B55" s="4"/>
      <c r="C55" s="217"/>
      <c r="D55" s="155"/>
      <c r="E55" s="136" t="e">
        <f>'Приложение 1 (ОТЧЕТНЫЙ ПЕРИОД) '!#REF!</f>
        <v>#REF!</v>
      </c>
      <c r="F55" s="129" t="e">
        <f>'Приложение 1 (ОТЧЕТНЫЙ ПЕРИОД) '!#REF!</f>
        <v>#REF!</v>
      </c>
      <c r="G55" s="129" t="e">
        <f>'Приложение 1 (ОТЧЕТНЫЙ ПЕРИОД) '!#REF!</f>
        <v>#REF!</v>
      </c>
      <c r="H55" s="129" t="e">
        <f>'Приложение 1 (ОТЧЕТНЫЙ ПЕРИОД) '!#REF!</f>
        <v>#REF!</v>
      </c>
      <c r="I55" s="129" t="e">
        <f>'Приложение 1 (ОТЧЕТНЫЙ ПЕРИОД) '!#REF!</f>
        <v>#REF!</v>
      </c>
      <c r="J55" s="148"/>
      <c r="K55" s="213" t="e">
        <f>'Приложение 1 (ОТЧЕТНЫЙ ПЕРИОД) '!#REF!</f>
        <v>#REF!</v>
      </c>
      <c r="L55" s="129" t="e">
        <f>'Приложение 1 (ОТЧЕТНЫЙ ПЕРИОД) '!#REF!</f>
        <v>#REF!</v>
      </c>
      <c r="M55" s="129" t="e">
        <f>'Приложение 1 (ОТЧЕТНЫЙ ПЕРИОД) '!#REF!</f>
        <v>#REF!</v>
      </c>
      <c r="N55" s="149" t="e">
        <f>'Приложение 1 (ОТЧЕТНЫЙ ПЕРИОД) '!#REF!</f>
        <v>#REF!</v>
      </c>
      <c r="O55" s="102"/>
      <c r="P55" s="171"/>
      <c r="Q55" s="221"/>
      <c r="R55" s="221"/>
      <c r="S55" s="98"/>
      <c r="T55" s="98"/>
      <c r="U55" s="98"/>
      <c r="V55" s="98"/>
      <c r="W55" s="106"/>
      <c r="X55" s="106"/>
      <c r="Y55" s="106"/>
      <c r="Z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5"/>
      <c r="AS55" s="105"/>
      <c r="AT55" s="105"/>
      <c r="AU55" s="105"/>
      <c r="AV55" s="105"/>
      <c r="AW55" s="105"/>
      <c r="AX55" s="105"/>
      <c r="AY55" s="105"/>
      <c r="AZ55" s="105"/>
    </row>
    <row r="56" spans="1:52" s="13" customFormat="1" ht="23.25" hidden="1">
      <c r="A56" s="683" t="s">
        <v>67</v>
      </c>
      <c r="B56" s="130"/>
      <c r="C56" s="218"/>
      <c r="D56" s="156"/>
      <c r="E56" s="131" t="e">
        <f>'Приложение 1 (ОТЧЕТНЫЙ ПЕРИОД) '!#REF!</f>
        <v>#REF!</v>
      </c>
      <c r="F56" s="131" t="e">
        <f>'Приложение 1 (ОТЧЕТНЫЙ ПЕРИОД) '!#REF!</f>
        <v>#REF!</v>
      </c>
      <c r="G56" s="131" t="e">
        <f>'Приложение 1 (ОТЧЕТНЫЙ ПЕРИОД) '!#REF!</f>
        <v>#REF!</v>
      </c>
      <c r="H56" s="131" t="e">
        <f>'Приложение 1 (ОТЧЕТНЫЙ ПЕРИОД) '!#REF!</f>
        <v>#REF!</v>
      </c>
      <c r="I56" s="131" t="e">
        <f>'Приложение 1 (ОТЧЕТНЫЙ ПЕРИОД) '!#REF!</f>
        <v>#REF!</v>
      </c>
      <c r="J56" s="150"/>
      <c r="K56" s="214" t="e">
        <f>'Приложение 1 (ОТЧЕТНЫЙ ПЕРИОД) '!#REF!</f>
        <v>#REF!</v>
      </c>
      <c r="L56" s="131" t="e">
        <f>'Приложение 1 (ОТЧЕТНЫЙ ПЕРИОД) '!#REF!</f>
        <v>#REF!</v>
      </c>
      <c r="M56" s="131" t="e">
        <f>'Приложение 1 (ОТЧЕТНЫЙ ПЕРИОД) '!#REF!</f>
        <v>#REF!</v>
      </c>
      <c r="N56" s="151" t="e">
        <f>'Приложение 1 (ОТЧЕТНЫЙ ПЕРИОД) '!#REF!</f>
        <v>#REF!</v>
      </c>
      <c r="O56" s="102"/>
      <c r="P56" s="171"/>
      <c r="Q56" s="221"/>
      <c r="R56" s="221"/>
      <c r="S56" s="98"/>
      <c r="T56" s="98"/>
      <c r="U56" s="98"/>
      <c r="V56" s="98"/>
      <c r="W56" s="106"/>
      <c r="X56" s="106"/>
      <c r="Y56" s="106"/>
      <c r="Z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5"/>
      <c r="AS56" s="105"/>
      <c r="AT56" s="105"/>
      <c r="AU56" s="105"/>
      <c r="AV56" s="105"/>
      <c r="AW56" s="105"/>
      <c r="AX56" s="105"/>
      <c r="AY56" s="105"/>
      <c r="AZ56" s="105"/>
    </row>
    <row r="57" spans="1:52" s="13" customFormat="1" ht="23.25" hidden="1" customHeight="1" thickBot="1">
      <c r="A57" s="697"/>
      <c r="B57" s="132"/>
      <c r="C57" s="219"/>
      <c r="D57" s="157"/>
      <c r="E57" s="137" t="e">
        <f>'Приложение 1 (ОТЧЕТНЫЙ ПЕРИОД) '!#REF!</f>
        <v>#REF!</v>
      </c>
      <c r="F57" s="133" t="e">
        <f>'Приложение 1 (ОТЧЕТНЫЙ ПЕРИОД) '!#REF!</f>
        <v>#REF!</v>
      </c>
      <c r="G57" s="133" t="e">
        <f>'Приложение 1 (ОТЧЕТНЫЙ ПЕРИОД) '!#REF!</f>
        <v>#REF!</v>
      </c>
      <c r="H57" s="133" t="e">
        <f>'Приложение 1 (ОТЧЕТНЫЙ ПЕРИОД) '!#REF!</f>
        <v>#REF!</v>
      </c>
      <c r="I57" s="133" t="e">
        <f>'Приложение 1 (ОТЧЕТНЫЙ ПЕРИОД) '!#REF!</f>
        <v>#REF!</v>
      </c>
      <c r="J57" s="152"/>
      <c r="K57" s="215" t="e">
        <f>'Приложение 1 (ОТЧЕТНЫЙ ПЕРИОД) '!#REF!</f>
        <v>#REF!</v>
      </c>
      <c r="L57" s="133" t="e">
        <f>'Приложение 1 (ОТЧЕТНЫЙ ПЕРИОД) '!#REF!</f>
        <v>#REF!</v>
      </c>
      <c r="M57" s="133" t="e">
        <f>'Приложение 1 (ОТЧЕТНЫЙ ПЕРИОД) '!#REF!</f>
        <v>#REF!</v>
      </c>
      <c r="N57" s="153" t="e">
        <f>'Приложение 1 (ОТЧЕТНЫЙ ПЕРИОД) '!#REF!</f>
        <v>#REF!</v>
      </c>
      <c r="O57" s="102"/>
      <c r="P57" s="171"/>
      <c r="Q57" s="221"/>
      <c r="R57" s="221"/>
      <c r="S57" s="98"/>
      <c r="T57" s="98"/>
      <c r="U57" s="98"/>
      <c r="V57" s="98"/>
      <c r="W57" s="106"/>
      <c r="X57" s="106"/>
      <c r="Y57" s="106"/>
      <c r="Z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5"/>
      <c r="AS57" s="105"/>
      <c r="AT57" s="105"/>
      <c r="AU57" s="105"/>
      <c r="AV57" s="105"/>
      <c r="AW57" s="105"/>
      <c r="AX57" s="105"/>
      <c r="AY57" s="105"/>
      <c r="AZ57" s="105"/>
    </row>
    <row r="58" spans="1:52" s="13" customFormat="1" ht="9.75" hidden="1" customHeight="1">
      <c r="A58"/>
      <c r="B58"/>
      <c r="C58"/>
      <c r="D58" s="58"/>
      <c r="E58" s="57"/>
      <c r="F58" s="57"/>
      <c r="G58" s="57"/>
      <c r="H58" s="57"/>
      <c r="I58" s="57"/>
      <c r="J58" s="57"/>
      <c r="K58" s="198"/>
      <c r="L58" s="57"/>
      <c r="M58" s="57"/>
      <c r="N58" s="57"/>
      <c r="O58" s="102"/>
      <c r="P58" s="171"/>
      <c r="Q58" s="106"/>
      <c r="R58" s="106"/>
      <c r="S58" s="98"/>
      <c r="T58" s="98"/>
      <c r="U58" s="98"/>
      <c r="V58" s="98"/>
      <c r="W58" s="106"/>
      <c r="X58" s="106"/>
      <c r="Y58" s="106"/>
      <c r="Z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5"/>
      <c r="AS58" s="105"/>
      <c r="AT58" s="105"/>
      <c r="AU58" s="105"/>
      <c r="AV58" s="105"/>
      <c r="AW58" s="105"/>
      <c r="AX58" s="105"/>
      <c r="AY58" s="105"/>
      <c r="AZ58" s="105"/>
    </row>
    <row r="59" spans="1:52" s="13" customFormat="1" ht="10.5" customHeight="1" thickBot="1">
      <c r="A59"/>
      <c r="B59"/>
      <c r="C59"/>
      <c r="D59" s="58"/>
      <c r="E59" s="57"/>
      <c r="F59" s="57"/>
      <c r="G59" s="57"/>
      <c r="H59" s="57"/>
      <c r="I59" s="57"/>
      <c r="J59" s="57"/>
      <c r="K59" s="198"/>
      <c r="L59" s="57"/>
      <c r="M59" s="57"/>
      <c r="N59" s="57"/>
      <c r="O59" s="102"/>
      <c r="P59" s="171"/>
      <c r="Q59" s="106"/>
      <c r="R59" s="106"/>
      <c r="S59" s="98"/>
      <c r="T59" s="98"/>
      <c r="U59" s="98"/>
      <c r="V59" s="98"/>
      <c r="W59" s="106"/>
      <c r="X59" s="106"/>
      <c r="Y59" s="106"/>
      <c r="Z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5"/>
      <c r="AS59" s="105"/>
      <c r="AT59" s="105"/>
      <c r="AU59" s="105"/>
      <c r="AV59" s="105"/>
      <c r="AW59" s="105"/>
      <c r="AX59" s="105"/>
      <c r="AY59" s="105"/>
      <c r="AZ59" s="105"/>
    </row>
    <row r="60" spans="1:52" s="13" customFormat="1" ht="39.75" customHeight="1" thickBot="1">
      <c r="A60" s="27"/>
      <c r="B60" s="28"/>
      <c r="C60" s="28"/>
      <c r="D60" s="28"/>
      <c r="E60" s="48" t="s">
        <v>42</v>
      </c>
      <c r="F60" s="47" t="s">
        <v>43</v>
      </c>
      <c r="G60" s="49"/>
      <c r="H60" s="28"/>
      <c r="I60" s="28"/>
      <c r="J60" s="28"/>
      <c r="K60" s="183"/>
      <c r="L60" s="28"/>
      <c r="M60" s="28"/>
      <c r="N60" s="29"/>
      <c r="O60" s="105"/>
      <c r="P60" s="168"/>
      <c r="Q60" s="106"/>
      <c r="R60" s="106"/>
      <c r="S60" s="98"/>
      <c r="T60" s="98"/>
      <c r="U60" s="98"/>
      <c r="V60" s="98"/>
      <c r="W60" s="106"/>
      <c r="X60" s="106"/>
      <c r="Y60" s="106"/>
      <c r="Z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5"/>
      <c r="AS60" s="105"/>
      <c r="AT60" s="105"/>
      <c r="AU60" s="105"/>
      <c r="AV60" s="105"/>
      <c r="AW60" s="105"/>
      <c r="AX60" s="105"/>
      <c r="AY60" s="105"/>
      <c r="AZ60" s="105"/>
    </row>
    <row r="61" spans="1:52" s="13" customFormat="1" ht="40.5">
      <c r="A61" s="459" t="str">
        <f>E60</f>
        <v>III</v>
      </c>
      <c r="B61" s="31" t="s">
        <v>37</v>
      </c>
      <c r="C61" s="461"/>
      <c r="D61" s="52" t="s">
        <v>5</v>
      </c>
      <c r="E61" s="53" t="e">
        <f>'Приложение 1 (ОТЧЕТНЫЙ ПЕРИОД) '!#REF!</f>
        <v>#REF!</v>
      </c>
      <c r="F61" s="53" t="e">
        <f>'Приложение 1 (ОТЧЕТНЫЙ ПЕРИОД) '!#REF!</f>
        <v>#REF!</v>
      </c>
      <c r="G61" s="53" t="e">
        <f>'Приложение 1 (ОТЧЕТНЫЙ ПЕРИОД) '!#REF!</f>
        <v>#REF!</v>
      </c>
      <c r="H61" s="53" t="e">
        <f>'Приложение 1 (ОТЧЕТНЫЙ ПЕРИОД) '!#REF!</f>
        <v>#REF!</v>
      </c>
      <c r="I61" s="53" t="e">
        <f>'Приложение 1 (ОТЧЕТНЫЙ ПЕРИОД) '!#REF!</f>
        <v>#REF!</v>
      </c>
      <c r="J61" s="648"/>
      <c r="K61" s="199" t="e">
        <f>'Приложение 1 (ОТЧЕТНЫЙ ПЕРИОД) '!#REF!</f>
        <v>#REF!</v>
      </c>
      <c r="L61" s="53" t="e">
        <f>'Приложение 1 (ОТЧЕТНЫЙ ПЕРИОД) '!#REF!</f>
        <v>#REF!</v>
      </c>
      <c r="M61" s="53" t="e">
        <f>'Приложение 1 (ОТЧЕТНЫЙ ПЕРИОД) '!#REF!</f>
        <v>#REF!</v>
      </c>
      <c r="N61" s="54" t="e">
        <f>'Приложение 1 (ОТЧЕТНЫЙ ПЕРИОД) '!#REF!</f>
        <v>#REF!</v>
      </c>
      <c r="O61" s="105"/>
      <c r="P61" s="168"/>
      <c r="Q61" s="106"/>
      <c r="R61" s="685" t="str">
        <f>B62</f>
        <v>ОБРАЗОВАНИЕ</v>
      </c>
      <c r="S61" s="125" t="str">
        <f>D61</f>
        <v>Всего</v>
      </c>
      <c r="T61" s="125" t="e">
        <f>E61</f>
        <v>#REF!</v>
      </c>
      <c r="U61" s="125" t="e">
        <f t="shared" ref="U61:V61" si="26">F61</f>
        <v>#REF!</v>
      </c>
      <c r="V61" s="125" t="e">
        <f t="shared" si="26"/>
        <v>#REF!</v>
      </c>
      <c r="W61" s="125" t="e">
        <f>F61/E61%</f>
        <v>#REF!</v>
      </c>
      <c r="X61" s="126" t="e">
        <f>G61/F61%</f>
        <v>#REF!</v>
      </c>
      <c r="Y61" s="224" t="e">
        <f>V61/T61%</f>
        <v>#REF!</v>
      </c>
      <c r="Z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5"/>
      <c r="AS61" s="105"/>
      <c r="AT61" s="105"/>
      <c r="AU61" s="105"/>
      <c r="AV61" s="105"/>
      <c r="AW61" s="105"/>
      <c r="AX61" s="105"/>
      <c r="AY61" s="105"/>
      <c r="AZ61" s="105"/>
    </row>
    <row r="62" spans="1:52" s="13" customFormat="1" ht="23.25" customHeight="1">
      <c r="A62" s="459"/>
      <c r="B62" s="466" t="str">
        <f>F60</f>
        <v>ОБРАЗОВАНИЕ</v>
      </c>
      <c r="C62" s="461"/>
      <c r="D62" s="17" t="s">
        <v>14</v>
      </c>
      <c r="E62" s="50" t="e">
        <f>'Приложение 1 (ОТЧЕТНЫЙ ПЕРИОД) '!#REF!</f>
        <v>#REF!</v>
      </c>
      <c r="F62" s="50" t="e">
        <f>'Приложение 1 (ОТЧЕТНЫЙ ПЕРИОД) '!#REF!</f>
        <v>#REF!</v>
      </c>
      <c r="G62" s="50" t="e">
        <f>'Приложение 1 (ОТЧЕТНЫЙ ПЕРИОД) '!#REF!</f>
        <v>#REF!</v>
      </c>
      <c r="H62" s="50" t="e">
        <f>'Приложение 1 (ОТЧЕТНЫЙ ПЕРИОД) '!#REF!</f>
        <v>#REF!</v>
      </c>
      <c r="I62" s="50" t="e">
        <f>'Приложение 1 (ОТЧЕТНЫЙ ПЕРИОД) '!#REF!</f>
        <v>#REF!</v>
      </c>
      <c r="J62" s="649"/>
      <c r="K62" s="200" t="e">
        <f>'Приложение 1 (ОТЧЕТНЫЙ ПЕРИОД) '!#REF!</f>
        <v>#REF!</v>
      </c>
      <c r="L62" s="50" t="e">
        <f>'Приложение 1 (ОТЧЕТНЫЙ ПЕРИОД) '!#REF!</f>
        <v>#REF!</v>
      </c>
      <c r="M62" s="50" t="e">
        <f>'Приложение 1 (ОТЧЕТНЫЙ ПЕРИОД) '!#REF!</f>
        <v>#REF!</v>
      </c>
      <c r="N62" s="55" t="e">
        <f>'Приложение 1 (ОТЧЕТНЫЙ ПЕРИОД) '!#REF!</f>
        <v>#REF!</v>
      </c>
      <c r="O62" s="105"/>
      <c r="P62" s="168"/>
      <c r="Q62" s="106"/>
      <c r="R62" s="686"/>
      <c r="S62" s="123"/>
      <c r="T62" s="123"/>
      <c r="U62" s="123"/>
      <c r="V62" s="123"/>
      <c r="W62" s="119"/>
      <c r="X62" s="120"/>
      <c r="Y62" s="106"/>
      <c r="Z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5"/>
      <c r="AS62" s="105"/>
      <c r="AT62" s="105"/>
      <c r="AU62" s="105"/>
      <c r="AV62" s="105"/>
      <c r="AW62" s="105"/>
      <c r="AX62" s="105"/>
      <c r="AY62" s="105"/>
      <c r="AZ62" s="105"/>
    </row>
    <row r="63" spans="1:52" s="13" customFormat="1" ht="23.25" customHeight="1">
      <c r="A63" s="459"/>
      <c r="B63" s="651"/>
      <c r="C63" s="461"/>
      <c r="D63" s="17" t="s">
        <v>6</v>
      </c>
      <c r="E63" s="50" t="e">
        <f>'Приложение 1 (ОТЧЕТНЫЙ ПЕРИОД) '!#REF!</f>
        <v>#REF!</v>
      </c>
      <c r="F63" s="50" t="e">
        <f>'Приложение 1 (ОТЧЕТНЫЙ ПЕРИОД) '!#REF!</f>
        <v>#REF!</v>
      </c>
      <c r="G63" s="50" t="e">
        <f>'Приложение 1 (ОТЧЕТНЫЙ ПЕРИОД) '!#REF!</f>
        <v>#REF!</v>
      </c>
      <c r="H63" s="50" t="e">
        <f>'Приложение 1 (ОТЧЕТНЫЙ ПЕРИОД) '!#REF!</f>
        <v>#REF!</v>
      </c>
      <c r="I63" s="50" t="e">
        <f>'Приложение 1 (ОТЧЕТНЫЙ ПЕРИОД) '!#REF!</f>
        <v>#REF!</v>
      </c>
      <c r="J63" s="649"/>
      <c r="K63" s="200" t="e">
        <f>'Приложение 1 (ОТЧЕТНЫЙ ПЕРИОД) '!#REF!</f>
        <v>#REF!</v>
      </c>
      <c r="L63" s="50" t="e">
        <f>'Приложение 1 (ОТЧЕТНЫЙ ПЕРИОД) '!#REF!</f>
        <v>#REF!</v>
      </c>
      <c r="M63" s="50" t="e">
        <f>'Приложение 1 (ОТЧЕТНЫЙ ПЕРИОД) '!#REF!</f>
        <v>#REF!</v>
      </c>
      <c r="N63" s="55" t="e">
        <f>'Приложение 1 (ОТЧЕТНЫЙ ПЕРИОД) '!#REF!</f>
        <v>#REF!</v>
      </c>
      <c r="O63" s="105"/>
      <c r="P63" s="168"/>
      <c r="Q63" s="106"/>
      <c r="R63" s="686"/>
      <c r="S63" s="123"/>
      <c r="T63" s="123"/>
      <c r="U63" s="123"/>
      <c r="V63" s="123"/>
      <c r="W63" s="119"/>
      <c r="X63" s="120"/>
      <c r="Y63" s="106"/>
      <c r="Z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5"/>
      <c r="AS63" s="105"/>
      <c r="AT63" s="105"/>
      <c r="AU63" s="105"/>
      <c r="AV63" s="105"/>
      <c r="AW63" s="105"/>
      <c r="AX63" s="105"/>
      <c r="AY63" s="105"/>
      <c r="AZ63" s="105"/>
    </row>
    <row r="64" spans="1:52" s="13" customFormat="1" ht="23.25" customHeight="1" thickBot="1">
      <c r="A64" s="460"/>
      <c r="B64" s="652"/>
      <c r="C64" s="462"/>
      <c r="D64" s="257" t="s">
        <v>7</v>
      </c>
      <c r="E64" s="280" t="e">
        <f>'Приложение 1 (ОТЧЕТНЫЙ ПЕРИОД) '!#REF!</f>
        <v>#REF!</v>
      </c>
      <c r="F64" s="280" t="e">
        <f>'Приложение 1 (ОТЧЕТНЫЙ ПЕРИОД) '!#REF!</f>
        <v>#REF!</v>
      </c>
      <c r="G64" s="280" t="e">
        <f>'Приложение 1 (ОТЧЕТНЫЙ ПЕРИОД) '!#REF!</f>
        <v>#REF!</v>
      </c>
      <c r="H64" s="280" t="e">
        <f>'Приложение 1 (ОТЧЕТНЫЙ ПЕРИОД) '!#REF!</f>
        <v>#REF!</v>
      </c>
      <c r="I64" s="280" t="e">
        <f>'Приложение 1 (ОТЧЕТНЫЙ ПЕРИОД) '!#REF!</f>
        <v>#REF!</v>
      </c>
      <c r="J64" s="650"/>
      <c r="K64" s="281" t="e">
        <f>'Приложение 1 (ОТЧЕТНЫЙ ПЕРИОД) '!#REF!</f>
        <v>#REF!</v>
      </c>
      <c r="L64" s="280" t="e">
        <f>'Приложение 1 (ОТЧЕТНЫЙ ПЕРИОД) '!#REF!</f>
        <v>#REF!</v>
      </c>
      <c r="M64" s="280" t="e">
        <f>'Приложение 1 (ОТЧЕТНЫЙ ПЕРИОД) '!#REF!</f>
        <v>#REF!</v>
      </c>
      <c r="N64" s="282" t="e">
        <f>'Приложение 1 (ОТЧЕТНЫЙ ПЕРИОД) '!#REF!</f>
        <v>#REF!</v>
      </c>
      <c r="O64" s="105"/>
      <c r="P64" s="168"/>
      <c r="Q64" s="106"/>
      <c r="R64" s="687"/>
      <c r="S64" s="124"/>
      <c r="T64" s="124"/>
      <c r="U64" s="124"/>
      <c r="V64" s="124"/>
      <c r="W64" s="121"/>
      <c r="X64" s="122"/>
      <c r="Y64" s="106"/>
      <c r="Z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5"/>
      <c r="AS64" s="105"/>
      <c r="AT64" s="105"/>
      <c r="AU64" s="105"/>
      <c r="AV64" s="105"/>
      <c r="AW64" s="105"/>
      <c r="AX64" s="105"/>
      <c r="AY64" s="105"/>
      <c r="AZ64" s="105"/>
    </row>
    <row r="65" spans="1:52" s="13" customFormat="1" ht="23.25">
      <c r="A65"/>
      <c r="B65"/>
      <c r="C65" s="59"/>
      <c r="D65" s="60" t="s">
        <v>62</v>
      </c>
      <c r="E65" s="61" t="e">
        <f>E62+E63+E64</f>
        <v>#REF!</v>
      </c>
      <c r="F65" s="61" t="e">
        <f>F62+F63+F64</f>
        <v>#REF!</v>
      </c>
      <c r="G65" s="61" t="e">
        <f>G62+G63+G64</f>
        <v>#REF!</v>
      </c>
      <c r="H65" s="61" t="e">
        <f>H62+H63+H64</f>
        <v>#REF!</v>
      </c>
      <c r="I65" s="61" t="e">
        <f>I62+I63+I64</f>
        <v>#REF!</v>
      </c>
      <c r="J65" s="61"/>
      <c r="K65" s="197" t="e">
        <f>K62+K63+K64</f>
        <v>#REF!</v>
      </c>
      <c r="L65" s="61" t="e">
        <f>L62+L63+L64</f>
        <v>#REF!</v>
      </c>
      <c r="M65" s="61" t="e">
        <f>M62+M63+M64</f>
        <v>#REF!</v>
      </c>
      <c r="N65" s="61" t="e">
        <f>N62+N63+N64</f>
        <v>#REF!</v>
      </c>
      <c r="O65" s="110"/>
      <c r="P65" s="172" t="e">
        <f>SUM(E65:O65)</f>
        <v>#REF!</v>
      </c>
      <c r="Q65" s="106"/>
      <c r="R65" s="106"/>
      <c r="S65" s="98"/>
      <c r="T65" s="98"/>
      <c r="U65" s="98"/>
      <c r="V65" s="98"/>
      <c r="W65" s="106"/>
      <c r="X65" s="106"/>
      <c r="Y65" s="106"/>
      <c r="Z65" s="106"/>
      <c r="AA65" s="106"/>
      <c r="AB65" s="98"/>
      <c r="AC65" s="98"/>
      <c r="AD65" s="98"/>
      <c r="AE65" s="98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5"/>
      <c r="AS65" s="105"/>
      <c r="AT65" s="105"/>
      <c r="AU65" s="105"/>
      <c r="AV65" s="105"/>
      <c r="AW65" s="105"/>
      <c r="AX65" s="105"/>
      <c r="AY65" s="105"/>
      <c r="AZ65" s="105"/>
    </row>
    <row r="66" spans="1:52" s="13" customFormat="1" ht="24" thickBot="1">
      <c r="A66"/>
      <c r="B66"/>
      <c r="C66"/>
      <c r="D66" s="58" t="s">
        <v>62</v>
      </c>
      <c r="E66" s="57" t="e">
        <f>E65-E61</f>
        <v>#REF!</v>
      </c>
      <c r="F66" s="57" t="e">
        <f>F65-F61</f>
        <v>#REF!</v>
      </c>
      <c r="G66" s="57" t="e">
        <f>G65-G61</f>
        <v>#REF!</v>
      </c>
      <c r="H66" s="57" t="e">
        <f>H65-H61</f>
        <v>#REF!</v>
      </c>
      <c r="I66" s="57" t="e">
        <f>I65-I61</f>
        <v>#REF!</v>
      </c>
      <c r="J66" s="57"/>
      <c r="K66" s="198" t="e">
        <f>K65-K61</f>
        <v>#REF!</v>
      </c>
      <c r="L66" s="57" t="e">
        <f>L65-L61</f>
        <v>#REF!</v>
      </c>
      <c r="M66" s="57" t="e">
        <f>M65-M61</f>
        <v>#REF!</v>
      </c>
      <c r="N66" s="57" t="e">
        <f>N65-N61</f>
        <v>#REF!</v>
      </c>
      <c r="O66" s="102"/>
      <c r="P66" s="171" t="e">
        <f>SUM(E66:O66)</f>
        <v>#REF!</v>
      </c>
      <c r="Q66" s="106"/>
      <c r="R66" s="106"/>
      <c r="S66" s="98"/>
      <c r="T66" s="98"/>
      <c r="U66" s="98"/>
      <c r="V66" s="98"/>
      <c r="W66" s="106"/>
      <c r="X66" s="106"/>
      <c r="Y66" s="106"/>
      <c r="Z66" s="106"/>
      <c r="AA66" s="106"/>
      <c r="AB66" s="98"/>
      <c r="AC66" s="98"/>
      <c r="AD66" s="98"/>
      <c r="AE66" s="98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5"/>
      <c r="AS66" s="105"/>
      <c r="AT66" s="105"/>
      <c r="AU66" s="105"/>
      <c r="AV66" s="105"/>
      <c r="AW66" s="105"/>
      <c r="AX66" s="105"/>
      <c r="AY66" s="105"/>
      <c r="AZ66" s="105"/>
    </row>
    <row r="67" spans="1:52" s="13" customFormat="1" ht="57.75" customHeight="1" thickBot="1">
      <c r="A67" s="27"/>
      <c r="B67" s="28"/>
      <c r="C67" s="28"/>
      <c r="D67" s="28"/>
      <c r="E67" s="48" t="s">
        <v>45</v>
      </c>
      <c r="F67" s="47" t="s">
        <v>44</v>
      </c>
      <c r="G67" s="49"/>
      <c r="H67" s="28"/>
      <c r="I67" s="28"/>
      <c r="J67" s="28"/>
      <c r="K67" s="183"/>
      <c r="L67" s="28"/>
      <c r="M67" s="28"/>
      <c r="N67" s="29"/>
      <c r="O67" s="105"/>
      <c r="P67" s="168"/>
      <c r="Q67" s="106"/>
      <c r="R67" s="106"/>
      <c r="S67" s="98"/>
      <c r="T67" s="98"/>
      <c r="U67" s="98"/>
      <c r="V67" s="98"/>
      <c r="W67" s="106"/>
      <c r="X67" s="106"/>
      <c r="Y67" s="106"/>
      <c r="Z67" s="106"/>
      <c r="AA67" s="106"/>
      <c r="AB67" s="98"/>
      <c r="AC67" s="98"/>
      <c r="AD67" s="98"/>
      <c r="AE67" s="98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5"/>
      <c r="AS67" s="105"/>
      <c r="AT67" s="105"/>
      <c r="AU67" s="105"/>
      <c r="AV67" s="105"/>
      <c r="AW67" s="105"/>
      <c r="AX67" s="105"/>
      <c r="AY67" s="105"/>
      <c r="AZ67" s="105"/>
    </row>
    <row r="68" spans="1:52" s="13" customFormat="1" ht="40.5">
      <c r="A68" s="672" t="str">
        <f>E67</f>
        <v>IV</v>
      </c>
      <c r="B68" s="31" t="s">
        <v>37</v>
      </c>
      <c r="C68" s="675"/>
      <c r="D68" s="52" t="s">
        <v>5</v>
      </c>
      <c r="E68" s="53">
        <f>'Приложение 1 (ОТЧЕТНЫЙ ПЕРИОД) '!E35</f>
        <v>24.766360000000002</v>
      </c>
      <c r="F68" s="53">
        <f>'Приложение 1 (ОТЧЕТНЫЙ ПЕРИОД) '!F35</f>
        <v>24.766299999999998</v>
      </c>
      <c r="G68" s="53">
        <f>'Приложение 1 (ОТЧЕТНЫЙ ПЕРИОД) '!G35</f>
        <v>5.3665999999999991</v>
      </c>
      <c r="H68" s="53">
        <f>'Приложение 1 (ОТЧЕТНЫЙ ПЕРИОД) '!H35</f>
        <v>26.04</v>
      </c>
      <c r="I68" s="53">
        <f>'Приложение 1 (ОТЧЕТНЫЙ ПЕРИОД) '!I35</f>
        <v>26.04</v>
      </c>
      <c r="J68" s="648"/>
      <c r="K68" s="199">
        <f>'Приложение 1 (ОТЧЕТНЫЙ ПЕРИОД) '!K35</f>
        <v>26.442</v>
      </c>
      <c r="L68" s="53">
        <f>'Приложение 1 (ОТЧЕТНЫЙ ПЕРИОД) '!L35</f>
        <v>52.457999999999998</v>
      </c>
      <c r="M68" s="53">
        <f>'Приложение 1 (ОТЧЕТНЫЙ ПЕРИОД) '!M35</f>
        <v>76.309020000000004</v>
      </c>
      <c r="N68" s="54">
        <f>'Приложение 1 (ОТЧЕТНЫЙ ПЕРИОД) '!N35</f>
        <v>232.05537999999999</v>
      </c>
      <c r="O68" s="105"/>
      <c r="P68" s="168"/>
      <c r="Q68" s="106"/>
      <c r="R68" s="685" t="str">
        <f>B69</f>
        <v>ЖИЛЬЕ И ГОРОДСКАЯ СРЕДА</v>
      </c>
      <c r="S68" s="125" t="str">
        <f>D68</f>
        <v>Всего</v>
      </c>
      <c r="T68" s="125">
        <f>E68</f>
        <v>24.766360000000002</v>
      </c>
      <c r="U68" s="125">
        <f t="shared" ref="U68:V68" si="27">F68</f>
        <v>24.766299999999998</v>
      </c>
      <c r="V68" s="125">
        <f t="shared" si="27"/>
        <v>5.3665999999999991</v>
      </c>
      <c r="W68" s="125">
        <f>F68/E68%</f>
        <v>99.99975773589658</v>
      </c>
      <c r="X68" s="126">
        <f>G68/F68%</f>
        <v>21.668961451650024</v>
      </c>
      <c r="Y68" s="224">
        <f>V68/T68%</f>
        <v>21.668908955534842</v>
      </c>
      <c r="Z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5"/>
      <c r="AS68" s="105"/>
      <c r="AT68" s="105"/>
      <c r="AU68" s="105"/>
      <c r="AV68" s="105"/>
      <c r="AW68" s="105"/>
      <c r="AX68" s="105"/>
      <c r="AY68" s="105"/>
      <c r="AZ68" s="105"/>
    </row>
    <row r="69" spans="1:52" s="13" customFormat="1" ht="20.25" customHeight="1">
      <c r="A69" s="673"/>
      <c r="B69" s="466" t="str">
        <f>F67</f>
        <v>ЖИЛЬЕ И ГОРОДСКАЯ СРЕДА</v>
      </c>
      <c r="C69" s="676"/>
      <c r="D69" s="17" t="s">
        <v>14</v>
      </c>
      <c r="E69" s="50">
        <f>'Приложение 1 (ОТЧЕТНЫЙ ПЕРИОД) '!E36</f>
        <v>24.149730000000002</v>
      </c>
      <c r="F69" s="50">
        <f>'Приложение 1 (ОТЧЕТНЫЙ ПЕРИОД) '!F36</f>
        <v>24.149699999999999</v>
      </c>
      <c r="G69" s="50">
        <f>'Приложение 1 (ОТЧЕТНЫЙ ПЕРИОД) '!G36</f>
        <v>5.2329999999999997</v>
      </c>
      <c r="H69" s="50">
        <f>'Приложение 1 (ОТЧЕТНЫЙ ПЕРИОД) '!H36</f>
        <v>23.64</v>
      </c>
      <c r="I69" s="50">
        <f>'Приложение 1 (ОТЧЕТНЫЙ ПЕРИОД) '!I36</f>
        <v>23.64</v>
      </c>
      <c r="J69" s="649"/>
      <c r="K69" s="200">
        <f>'Приложение 1 (ОТЧЕТНЫЙ ПЕРИОД) '!K36</f>
        <v>25.783999999999999</v>
      </c>
      <c r="L69" s="50">
        <f>'Приложение 1 (ОТЧЕТНЫЙ ПЕРИОД) '!L36</f>
        <v>45.661999999999999</v>
      </c>
      <c r="M69" s="50">
        <f>'Приложение 1 (ОТЧЕТНЫЙ ПЕРИОД) '!M36</f>
        <v>67.7821</v>
      </c>
      <c r="N69" s="55">
        <f>'Приложение 1 (ОТЧЕТНЫЙ ПЕРИОД) '!N36</f>
        <v>210.65782999999999</v>
      </c>
      <c r="O69" s="105"/>
      <c r="P69" s="168"/>
      <c r="Q69" s="106"/>
      <c r="R69" s="686"/>
      <c r="S69" s="123"/>
      <c r="T69" s="123"/>
      <c r="U69" s="123"/>
      <c r="V69" s="123"/>
      <c r="W69" s="119"/>
      <c r="X69" s="120"/>
      <c r="Y69" s="106"/>
      <c r="Z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5"/>
      <c r="AS69" s="105"/>
      <c r="AT69" s="105"/>
      <c r="AU69" s="105"/>
      <c r="AV69" s="105"/>
      <c r="AW69" s="105"/>
      <c r="AX69" s="105"/>
      <c r="AY69" s="105"/>
      <c r="AZ69" s="105"/>
    </row>
    <row r="70" spans="1:52" s="13" customFormat="1" ht="20.25" customHeight="1">
      <c r="A70" s="673"/>
      <c r="B70" s="466"/>
      <c r="C70" s="676"/>
      <c r="D70" s="17" t="s">
        <v>6</v>
      </c>
      <c r="E70" s="50">
        <f>'Приложение 1 (ОТЧЕТНЫЙ ПЕРИОД) '!E37</f>
        <v>0.49280000000000002</v>
      </c>
      <c r="F70" s="50">
        <f>'Приложение 1 (ОТЧЕТНЫЙ ПЕРИОД) '!F37</f>
        <v>0.49280000000000002</v>
      </c>
      <c r="G70" s="50">
        <f>'Приложение 1 (ОТЧЕТНЫЙ ПЕРИОД) '!G37</f>
        <v>0.10680000000000001</v>
      </c>
      <c r="H70" s="50">
        <f>'Приложение 1 (ОТЧЕТНЫЙ ПЕРИОД) '!H37</f>
        <v>1.4</v>
      </c>
      <c r="I70" s="50">
        <f>'Приложение 1 (ОТЧЕТНЫЙ ПЕРИОД) '!I37</f>
        <v>1.4</v>
      </c>
      <c r="J70" s="649"/>
      <c r="K70" s="200">
        <f>'Приложение 1 (ОТЧЕТНЫЙ ПЕРИОД) '!K37</f>
        <v>0.52600000000000002</v>
      </c>
      <c r="L70" s="50">
        <f>'Приложение 1 (ОТЧЕТНЫЙ ПЕРИОД) '!L37</f>
        <v>6.2490000000000006</v>
      </c>
      <c r="M70" s="50">
        <f>'Приложение 1 (ОТЧЕТНЫЙ ПЕРИОД) '!M37</f>
        <v>8.3595000000000006</v>
      </c>
      <c r="N70" s="55">
        <f>'Приложение 1 (ОТЧЕТНЫЙ ПЕРИОД) '!N37</f>
        <v>18.427300000000002</v>
      </c>
      <c r="O70" s="105"/>
      <c r="P70" s="168"/>
      <c r="Q70" s="106"/>
      <c r="R70" s="686"/>
      <c r="S70" s="123"/>
      <c r="T70" s="123"/>
      <c r="U70" s="123"/>
      <c r="V70" s="123"/>
      <c r="W70" s="119"/>
      <c r="X70" s="120"/>
      <c r="Y70" s="106"/>
      <c r="Z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5"/>
      <c r="AS70" s="105"/>
      <c r="AT70" s="105"/>
      <c r="AU70" s="105"/>
      <c r="AV70" s="105"/>
      <c r="AW70" s="105"/>
      <c r="AX70" s="105"/>
      <c r="AY70" s="105"/>
      <c r="AZ70" s="105"/>
    </row>
    <row r="71" spans="1:52" s="13" customFormat="1" ht="21" customHeight="1" thickBot="1">
      <c r="A71" s="674"/>
      <c r="B71" s="671"/>
      <c r="C71" s="677"/>
      <c r="D71" s="257" t="s">
        <v>7</v>
      </c>
      <c r="E71" s="280">
        <f>'Приложение 1 (ОТЧЕТНЫЙ ПЕРИОД) '!E38</f>
        <v>0.12383</v>
      </c>
      <c r="F71" s="280">
        <f>'Приложение 1 (ОТЧЕТНЫЙ ПЕРИОД) '!F38</f>
        <v>0.12379999999999999</v>
      </c>
      <c r="G71" s="280">
        <f>'Приложение 1 (ОТЧЕТНЫЙ ПЕРИОД) '!G38</f>
        <v>2.6800000000000001E-2</v>
      </c>
      <c r="H71" s="280">
        <f>'Приложение 1 (ОТЧЕТНЫЙ ПЕРИОД) '!H38</f>
        <v>1</v>
      </c>
      <c r="I71" s="280">
        <f>'Приложение 1 (ОТЧЕТНЫЙ ПЕРИОД) '!I38</f>
        <v>1</v>
      </c>
      <c r="J71" s="650"/>
      <c r="K71" s="281">
        <f>'Приложение 1 (ОТЧЕТНЫЙ ПЕРИОД) '!K38</f>
        <v>0.13200000000000001</v>
      </c>
      <c r="L71" s="280">
        <f>'Приложение 1 (ОТЧЕТНЫЙ ПЕРИОД) '!L38</f>
        <v>0.54699999999999993</v>
      </c>
      <c r="M71" s="280">
        <f>'Приложение 1 (ОТЧЕТНЫЙ ПЕРИОД) '!M38</f>
        <v>0.16742000000000001</v>
      </c>
      <c r="N71" s="282">
        <f>'Приложение 1 (ОТЧЕТНЫЙ ПЕРИОД) '!N38</f>
        <v>2.9702500000000001</v>
      </c>
      <c r="O71" s="105"/>
      <c r="P71" s="168"/>
      <c r="Q71" s="106"/>
      <c r="R71" s="687"/>
      <c r="S71" s="124"/>
      <c r="T71" s="124"/>
      <c r="U71" s="124"/>
      <c r="V71" s="124"/>
      <c r="W71" s="121"/>
      <c r="X71" s="122"/>
      <c r="Y71" s="106"/>
      <c r="Z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5"/>
      <c r="AS71" s="105"/>
      <c r="AT71" s="105"/>
      <c r="AU71" s="105"/>
      <c r="AV71" s="105"/>
      <c r="AW71" s="105"/>
      <c r="AX71" s="105"/>
      <c r="AY71" s="105"/>
      <c r="AZ71" s="105"/>
    </row>
    <row r="72" spans="1:52" s="13" customFormat="1" ht="23.25">
      <c r="A72"/>
      <c r="B72"/>
      <c r="C72" s="59"/>
      <c r="D72" s="60" t="s">
        <v>62</v>
      </c>
      <c r="E72" s="61">
        <f>E69+E70+E71</f>
        <v>24.766360000000002</v>
      </c>
      <c r="F72" s="61">
        <f>F69+F70+F71</f>
        <v>24.766299999999998</v>
      </c>
      <c r="G72" s="61">
        <f>G69+G70+G71</f>
        <v>5.3665999999999991</v>
      </c>
      <c r="H72" s="61">
        <f>H69+H70+H71</f>
        <v>26.04</v>
      </c>
      <c r="I72" s="61">
        <f>I69+I70+I71</f>
        <v>26.04</v>
      </c>
      <c r="J72" s="61"/>
      <c r="K72" s="197">
        <f>K69+K70+K71</f>
        <v>26.442</v>
      </c>
      <c r="L72" s="61">
        <f>L69+L70+L71</f>
        <v>52.457999999999998</v>
      </c>
      <c r="M72" s="61">
        <f>M69+M70+M71</f>
        <v>76.309020000000004</v>
      </c>
      <c r="N72" s="61">
        <f>N69+N70+N71</f>
        <v>232.05537999999999</v>
      </c>
      <c r="O72" s="110"/>
      <c r="P72" s="172">
        <f>SUM(E72:O72)</f>
        <v>494.24365999999998</v>
      </c>
      <c r="Q72" s="106"/>
      <c r="R72" s="106"/>
      <c r="S72" s="98"/>
      <c r="T72" s="98"/>
      <c r="U72" s="98"/>
      <c r="V72" s="98"/>
      <c r="W72" s="106"/>
      <c r="X72" s="106"/>
      <c r="Y72" s="106"/>
      <c r="Z72" s="106"/>
      <c r="AA72" s="106"/>
      <c r="AB72" s="98"/>
      <c r="AC72" s="98"/>
      <c r="AD72" s="98"/>
      <c r="AE72" s="98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5"/>
      <c r="AS72" s="105"/>
      <c r="AT72" s="105"/>
      <c r="AU72" s="105"/>
      <c r="AV72" s="105"/>
      <c r="AW72" s="105"/>
      <c r="AX72" s="105"/>
      <c r="AY72" s="105"/>
      <c r="AZ72" s="105"/>
    </row>
    <row r="73" spans="1:52" s="13" customFormat="1" ht="24" thickBot="1">
      <c r="A73"/>
      <c r="B73"/>
      <c r="C73"/>
      <c r="D73" s="58" t="s">
        <v>62</v>
      </c>
      <c r="E73" s="57">
        <f>E72-E68</f>
        <v>0</v>
      </c>
      <c r="F73" s="57">
        <f>F72-F68</f>
        <v>0</v>
      </c>
      <c r="G73" s="57">
        <f>G72-G68</f>
        <v>0</v>
      </c>
      <c r="H73" s="57">
        <f>H72-H68</f>
        <v>0</v>
      </c>
      <c r="I73" s="57">
        <f>I72-I68</f>
        <v>0</v>
      </c>
      <c r="J73" s="57"/>
      <c r="K73" s="198">
        <f>K72-K68</f>
        <v>0</v>
      </c>
      <c r="L73" s="57">
        <f>L72-L68</f>
        <v>0</v>
      </c>
      <c r="M73" s="57">
        <f>M72-M68</f>
        <v>0</v>
      </c>
      <c r="N73" s="57">
        <f>N72-N68</f>
        <v>0</v>
      </c>
      <c r="O73" s="102"/>
      <c r="P73" s="171">
        <f>SUM(E73:O73)</f>
        <v>0</v>
      </c>
      <c r="Q73" s="106"/>
      <c r="R73" s="106"/>
      <c r="S73" s="98"/>
      <c r="T73" s="98"/>
      <c r="U73" s="98"/>
      <c r="V73" s="98"/>
      <c r="W73" s="106"/>
      <c r="X73" s="106"/>
      <c r="Y73" s="106"/>
      <c r="Z73" s="106"/>
      <c r="AA73" s="106"/>
      <c r="AB73" s="98"/>
      <c r="AC73" s="98"/>
      <c r="AD73" s="98"/>
      <c r="AE73" s="98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5"/>
      <c r="AS73" s="105"/>
      <c r="AT73" s="105"/>
      <c r="AU73" s="105"/>
      <c r="AV73" s="105"/>
      <c r="AW73" s="105"/>
      <c r="AX73" s="105"/>
      <c r="AY73" s="105"/>
      <c r="AZ73" s="105"/>
    </row>
    <row r="74" spans="1:52" s="13" customFormat="1" ht="53.25" customHeight="1" thickBot="1">
      <c r="A74" s="27"/>
      <c r="B74" s="28"/>
      <c r="C74" s="28"/>
      <c r="D74" s="28"/>
      <c r="E74" s="48" t="s">
        <v>47</v>
      </c>
      <c r="F74" s="47" t="s">
        <v>46</v>
      </c>
      <c r="G74" s="49"/>
      <c r="H74" s="28"/>
      <c r="I74" s="28"/>
      <c r="J74" s="28"/>
      <c r="K74" s="183"/>
      <c r="L74" s="28"/>
      <c r="M74" s="28"/>
      <c r="N74" s="29"/>
      <c r="O74" s="105"/>
      <c r="P74" s="168"/>
      <c r="Q74" s="106"/>
      <c r="R74" s="106"/>
      <c r="S74" s="98"/>
      <c r="T74" s="98"/>
      <c r="U74" s="98"/>
      <c r="V74" s="98"/>
      <c r="W74" s="106"/>
      <c r="X74" s="106"/>
      <c r="Y74" s="106"/>
      <c r="Z74" s="106"/>
      <c r="AA74" s="106"/>
      <c r="AB74" s="98"/>
      <c r="AC74" s="98"/>
      <c r="AD74" s="98"/>
      <c r="AE74" s="98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5"/>
      <c r="AS74" s="105"/>
      <c r="AT74" s="105"/>
      <c r="AU74" s="105"/>
      <c r="AV74" s="105"/>
      <c r="AW74" s="105"/>
      <c r="AX74" s="105"/>
      <c r="AY74" s="105"/>
      <c r="AZ74" s="105"/>
    </row>
    <row r="75" spans="1:52" s="13" customFormat="1" ht="40.5">
      <c r="A75" s="459" t="str">
        <f>E74</f>
        <v>V</v>
      </c>
      <c r="B75" s="31" t="s">
        <v>37</v>
      </c>
      <c r="C75" s="461"/>
      <c r="D75" s="52" t="s">
        <v>5</v>
      </c>
      <c r="E75" s="53" t="e">
        <f>'Приложение 1 (ОТЧЕТНЫЙ ПЕРИОД) '!#REF!</f>
        <v>#REF!</v>
      </c>
      <c r="F75" s="53" t="e">
        <f>'Приложение 1 (ОТЧЕТНЫЙ ПЕРИОД) '!#REF!</f>
        <v>#REF!</v>
      </c>
      <c r="G75" s="53" t="e">
        <f>'Приложение 1 (ОТЧЕТНЫЙ ПЕРИОД) '!#REF!</f>
        <v>#REF!</v>
      </c>
      <c r="H75" s="53" t="e">
        <f>'Приложение 1 (ОТЧЕТНЫЙ ПЕРИОД) '!#REF!</f>
        <v>#REF!</v>
      </c>
      <c r="I75" s="53" t="e">
        <f>'Приложение 1 (ОТЧЕТНЫЙ ПЕРИОД) '!#REF!</f>
        <v>#REF!</v>
      </c>
      <c r="J75" s="648"/>
      <c r="K75" s="199" t="e">
        <f>'Приложение 1 (ОТЧЕТНЫЙ ПЕРИОД) '!#REF!</f>
        <v>#REF!</v>
      </c>
      <c r="L75" s="53" t="e">
        <f>'Приложение 1 (ОТЧЕТНЫЙ ПЕРИОД) '!#REF!</f>
        <v>#REF!</v>
      </c>
      <c r="M75" s="53" t="e">
        <f>'Приложение 1 (ОТЧЕТНЫЙ ПЕРИОД) '!#REF!</f>
        <v>#REF!</v>
      </c>
      <c r="N75" s="54" t="e">
        <f>'Приложение 1 (ОТЧЕТНЫЙ ПЕРИОД) '!#REF!</f>
        <v>#REF!</v>
      </c>
      <c r="O75" s="105"/>
      <c r="P75" s="168"/>
      <c r="Q75" s="106"/>
      <c r="R75" s="685" t="str">
        <f>B76</f>
        <v>ЭКОЛОГИЯ</v>
      </c>
      <c r="S75" s="125" t="str">
        <f>D75</f>
        <v>Всего</v>
      </c>
      <c r="T75" s="125" t="e">
        <f>E75</f>
        <v>#REF!</v>
      </c>
      <c r="U75" s="125" t="e">
        <f t="shared" ref="U75:V75" si="28">F75</f>
        <v>#REF!</v>
      </c>
      <c r="V75" s="125" t="e">
        <f t="shared" si="28"/>
        <v>#REF!</v>
      </c>
      <c r="W75" s="125" t="e">
        <f>F75/E75%</f>
        <v>#REF!</v>
      </c>
      <c r="X75" s="126" t="e">
        <f>G75/F75%</f>
        <v>#REF!</v>
      </c>
      <c r="Y75" s="224" t="e">
        <f>V75/T75%</f>
        <v>#REF!</v>
      </c>
      <c r="Z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5"/>
      <c r="AS75" s="105"/>
      <c r="AT75" s="105"/>
      <c r="AU75" s="105"/>
      <c r="AV75" s="105"/>
      <c r="AW75" s="105"/>
      <c r="AX75" s="105"/>
      <c r="AY75" s="105"/>
      <c r="AZ75" s="105"/>
    </row>
    <row r="76" spans="1:52" s="13" customFormat="1" ht="23.25" customHeight="1">
      <c r="A76" s="459"/>
      <c r="B76" s="466" t="str">
        <f>F74</f>
        <v>ЭКОЛОГИЯ</v>
      </c>
      <c r="C76" s="461"/>
      <c r="D76" s="17" t="s">
        <v>14</v>
      </c>
      <c r="E76" s="50" t="e">
        <f>'Приложение 1 (ОТЧЕТНЫЙ ПЕРИОД) '!#REF!</f>
        <v>#REF!</v>
      </c>
      <c r="F76" s="50" t="e">
        <f>'Приложение 1 (ОТЧЕТНЫЙ ПЕРИОД) '!#REF!</f>
        <v>#REF!</v>
      </c>
      <c r="G76" s="50" t="e">
        <f>'Приложение 1 (ОТЧЕТНЫЙ ПЕРИОД) '!#REF!</f>
        <v>#REF!</v>
      </c>
      <c r="H76" s="50" t="e">
        <f>'Приложение 1 (ОТЧЕТНЫЙ ПЕРИОД) '!#REF!</f>
        <v>#REF!</v>
      </c>
      <c r="I76" s="50" t="e">
        <f>'Приложение 1 (ОТЧЕТНЫЙ ПЕРИОД) '!#REF!</f>
        <v>#REF!</v>
      </c>
      <c r="J76" s="649"/>
      <c r="K76" s="200" t="e">
        <f>'Приложение 1 (ОТЧЕТНЫЙ ПЕРИОД) '!#REF!</f>
        <v>#REF!</v>
      </c>
      <c r="L76" s="50" t="e">
        <f>'Приложение 1 (ОТЧЕТНЫЙ ПЕРИОД) '!#REF!</f>
        <v>#REF!</v>
      </c>
      <c r="M76" s="50" t="e">
        <f>'Приложение 1 (ОТЧЕТНЫЙ ПЕРИОД) '!#REF!</f>
        <v>#REF!</v>
      </c>
      <c r="N76" s="55" t="e">
        <f>'Приложение 1 (ОТЧЕТНЫЙ ПЕРИОД) '!#REF!</f>
        <v>#REF!</v>
      </c>
      <c r="O76" s="105"/>
      <c r="P76" s="168"/>
      <c r="Q76" s="106"/>
      <c r="R76" s="686"/>
      <c r="S76" s="123"/>
      <c r="T76" s="123"/>
      <c r="U76" s="123"/>
      <c r="V76" s="123"/>
      <c r="W76" s="119"/>
      <c r="X76" s="120"/>
      <c r="Y76" s="106"/>
      <c r="Z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5"/>
      <c r="AS76" s="105"/>
      <c r="AT76" s="105"/>
      <c r="AU76" s="105"/>
      <c r="AV76" s="105"/>
      <c r="AW76" s="105"/>
      <c r="AX76" s="105"/>
      <c r="AY76" s="105"/>
      <c r="AZ76" s="105"/>
    </row>
    <row r="77" spans="1:52" s="13" customFormat="1" ht="23.25" customHeight="1">
      <c r="A77" s="459"/>
      <c r="B77" s="651"/>
      <c r="C77" s="461"/>
      <c r="D77" s="17" t="s">
        <v>6</v>
      </c>
      <c r="E77" s="50" t="e">
        <f>'Приложение 1 (ОТЧЕТНЫЙ ПЕРИОД) '!#REF!</f>
        <v>#REF!</v>
      </c>
      <c r="F77" s="50" t="e">
        <f>'Приложение 1 (ОТЧЕТНЫЙ ПЕРИОД) '!#REF!</f>
        <v>#REF!</v>
      </c>
      <c r="G77" s="50" t="e">
        <f>'Приложение 1 (ОТЧЕТНЫЙ ПЕРИОД) '!#REF!</f>
        <v>#REF!</v>
      </c>
      <c r="H77" s="50" t="e">
        <f>'Приложение 1 (ОТЧЕТНЫЙ ПЕРИОД) '!#REF!</f>
        <v>#REF!</v>
      </c>
      <c r="I77" s="50" t="e">
        <f>'Приложение 1 (ОТЧЕТНЫЙ ПЕРИОД) '!#REF!</f>
        <v>#REF!</v>
      </c>
      <c r="J77" s="649"/>
      <c r="K77" s="200" t="e">
        <f>'Приложение 1 (ОТЧЕТНЫЙ ПЕРИОД) '!#REF!</f>
        <v>#REF!</v>
      </c>
      <c r="L77" s="50" t="e">
        <f>'Приложение 1 (ОТЧЕТНЫЙ ПЕРИОД) '!#REF!</f>
        <v>#REF!</v>
      </c>
      <c r="M77" s="50" t="e">
        <f>'Приложение 1 (ОТЧЕТНЫЙ ПЕРИОД) '!#REF!</f>
        <v>#REF!</v>
      </c>
      <c r="N77" s="55" t="e">
        <f>'Приложение 1 (ОТЧЕТНЫЙ ПЕРИОД) '!#REF!</f>
        <v>#REF!</v>
      </c>
      <c r="O77" s="105"/>
      <c r="P77" s="168"/>
      <c r="Q77" s="106"/>
      <c r="R77" s="686"/>
      <c r="S77" s="123"/>
      <c r="T77" s="123"/>
      <c r="U77" s="123"/>
      <c r="V77" s="123"/>
      <c r="W77" s="119"/>
      <c r="X77" s="120"/>
      <c r="Y77" s="106"/>
      <c r="Z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5"/>
      <c r="AS77" s="105"/>
      <c r="AT77" s="105"/>
      <c r="AU77" s="105"/>
      <c r="AV77" s="105"/>
      <c r="AW77" s="105"/>
      <c r="AX77" s="105"/>
      <c r="AY77" s="105"/>
      <c r="AZ77" s="105"/>
    </row>
    <row r="78" spans="1:52" s="13" customFormat="1" ht="23.25" customHeight="1" thickBot="1">
      <c r="A78" s="460"/>
      <c r="B78" s="652"/>
      <c r="C78" s="462"/>
      <c r="D78" s="257" t="s">
        <v>7</v>
      </c>
      <c r="E78" s="280" t="e">
        <f>'Приложение 1 (ОТЧЕТНЫЙ ПЕРИОД) '!#REF!</f>
        <v>#REF!</v>
      </c>
      <c r="F78" s="280" t="e">
        <f>'Приложение 1 (ОТЧЕТНЫЙ ПЕРИОД) '!#REF!</f>
        <v>#REF!</v>
      </c>
      <c r="G78" s="280" t="e">
        <f>'Приложение 1 (ОТЧЕТНЫЙ ПЕРИОД) '!#REF!</f>
        <v>#REF!</v>
      </c>
      <c r="H78" s="280" t="e">
        <f>'Приложение 1 (ОТЧЕТНЫЙ ПЕРИОД) '!#REF!</f>
        <v>#REF!</v>
      </c>
      <c r="I78" s="280" t="e">
        <f>'Приложение 1 (ОТЧЕТНЫЙ ПЕРИОД) '!#REF!</f>
        <v>#REF!</v>
      </c>
      <c r="J78" s="650"/>
      <c r="K78" s="281" t="e">
        <f>'Приложение 1 (ОТЧЕТНЫЙ ПЕРИОД) '!#REF!</f>
        <v>#REF!</v>
      </c>
      <c r="L78" s="280" t="e">
        <f>'Приложение 1 (ОТЧЕТНЫЙ ПЕРИОД) '!#REF!</f>
        <v>#REF!</v>
      </c>
      <c r="M78" s="280" t="e">
        <f>'Приложение 1 (ОТЧЕТНЫЙ ПЕРИОД) '!#REF!</f>
        <v>#REF!</v>
      </c>
      <c r="N78" s="282" t="e">
        <f>'Приложение 1 (ОТЧЕТНЫЙ ПЕРИОД) '!#REF!</f>
        <v>#REF!</v>
      </c>
      <c r="O78" s="105"/>
      <c r="P78" s="168"/>
      <c r="Q78" s="106"/>
      <c r="R78" s="687"/>
      <c r="S78" s="124"/>
      <c r="T78" s="124"/>
      <c r="U78" s="124"/>
      <c r="V78" s="124"/>
      <c r="W78" s="121"/>
      <c r="X78" s="122"/>
      <c r="Y78" s="106"/>
      <c r="Z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5"/>
      <c r="AS78" s="105"/>
      <c r="AT78" s="105"/>
      <c r="AU78" s="105"/>
      <c r="AV78" s="105"/>
      <c r="AW78" s="105"/>
      <c r="AX78" s="105"/>
      <c r="AY78" s="105"/>
      <c r="AZ78" s="105"/>
    </row>
    <row r="79" spans="1:52" s="13" customFormat="1" ht="23.25">
      <c r="A79"/>
      <c r="B79"/>
      <c r="C79" s="59"/>
      <c r="D79" s="60" t="s">
        <v>62</v>
      </c>
      <c r="E79" s="61" t="e">
        <f>E76+E77+E78</f>
        <v>#REF!</v>
      </c>
      <c r="F79" s="61" t="e">
        <f>F76+F77+F78</f>
        <v>#REF!</v>
      </c>
      <c r="G79" s="61" t="e">
        <f>G76+G77+G78</f>
        <v>#REF!</v>
      </c>
      <c r="H79" s="61" t="e">
        <f>H76+H77+H78</f>
        <v>#REF!</v>
      </c>
      <c r="I79" s="61" t="e">
        <f>I76+I77+I78</f>
        <v>#REF!</v>
      </c>
      <c r="J79" s="61"/>
      <c r="K79" s="197" t="e">
        <f>K76+K77+K78</f>
        <v>#REF!</v>
      </c>
      <c r="L79" s="61" t="e">
        <f>L76+L77+L78</f>
        <v>#REF!</v>
      </c>
      <c r="M79" s="61" t="e">
        <f>M76+M77+M78</f>
        <v>#REF!</v>
      </c>
      <c r="N79" s="61" t="e">
        <f>N76+N77+N78</f>
        <v>#REF!</v>
      </c>
      <c r="O79" s="110"/>
      <c r="P79" s="172" t="e">
        <f>SUM(E79:O79)</f>
        <v>#REF!</v>
      </c>
      <c r="Q79" s="106"/>
      <c r="R79" s="106"/>
      <c r="S79" s="98"/>
      <c r="T79" s="98"/>
      <c r="U79" s="98"/>
      <c r="V79" s="98"/>
      <c r="W79" s="106"/>
      <c r="X79" s="106"/>
      <c r="Y79" s="106"/>
      <c r="Z79" s="106"/>
      <c r="AA79" s="106"/>
      <c r="AB79" s="98"/>
      <c r="AC79" s="98"/>
      <c r="AD79" s="98"/>
      <c r="AE79" s="98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5"/>
      <c r="AS79" s="105"/>
      <c r="AT79" s="105"/>
      <c r="AU79" s="105"/>
      <c r="AV79" s="105"/>
      <c r="AW79" s="105"/>
      <c r="AX79" s="105"/>
      <c r="AY79" s="105"/>
      <c r="AZ79" s="105"/>
    </row>
    <row r="80" spans="1:52" s="13" customFormat="1" ht="24" thickBot="1">
      <c r="A80"/>
      <c r="B80"/>
      <c r="C80"/>
      <c r="D80" s="58" t="s">
        <v>62</v>
      </c>
      <c r="E80" s="57" t="e">
        <f>E79-E75</f>
        <v>#REF!</v>
      </c>
      <c r="F80" s="57" t="e">
        <f>F79-F75</f>
        <v>#REF!</v>
      </c>
      <c r="G80" s="57" t="e">
        <f>G79-G75</f>
        <v>#REF!</v>
      </c>
      <c r="H80" s="57" t="e">
        <f>H79-H75</f>
        <v>#REF!</v>
      </c>
      <c r="I80" s="57" t="e">
        <f>I79-I75</f>
        <v>#REF!</v>
      </c>
      <c r="J80" s="57"/>
      <c r="K80" s="198" t="e">
        <f>K79-K75</f>
        <v>#REF!</v>
      </c>
      <c r="L80" s="57" t="e">
        <f>L79-L75</f>
        <v>#REF!</v>
      </c>
      <c r="M80" s="57" t="e">
        <f>M79-M75</f>
        <v>#REF!</v>
      </c>
      <c r="N80" s="57" t="e">
        <f>N79-N75</f>
        <v>#REF!</v>
      </c>
      <c r="O80" s="102"/>
      <c r="P80" s="171" t="e">
        <f>SUM(E80:O80)</f>
        <v>#REF!</v>
      </c>
      <c r="Q80" s="106"/>
      <c r="R80" s="106"/>
      <c r="S80" s="98"/>
      <c r="T80" s="98"/>
      <c r="U80" s="98"/>
      <c r="V80" s="98"/>
      <c r="W80" s="106"/>
      <c r="X80" s="106"/>
      <c r="Y80" s="106"/>
      <c r="Z80" s="106"/>
      <c r="AA80" s="106"/>
      <c r="AB80" s="98"/>
      <c r="AC80" s="98"/>
      <c r="AD80" s="98"/>
      <c r="AE80" s="98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5"/>
      <c r="AS80" s="105"/>
      <c r="AT80" s="105"/>
      <c r="AU80" s="105"/>
      <c r="AV80" s="105"/>
      <c r="AW80" s="105"/>
      <c r="AX80" s="105"/>
      <c r="AY80" s="105"/>
      <c r="AZ80" s="105"/>
    </row>
    <row r="81" spans="1:52" s="13" customFormat="1" ht="42.75" customHeight="1" thickBot="1">
      <c r="A81" s="27"/>
      <c r="B81" s="28"/>
      <c r="C81" s="28"/>
      <c r="D81" s="28"/>
      <c r="E81" s="48" t="s">
        <v>49</v>
      </c>
      <c r="F81" s="47" t="s">
        <v>48</v>
      </c>
      <c r="G81" s="49"/>
      <c r="H81" s="28"/>
      <c r="I81" s="28"/>
      <c r="J81" s="28"/>
      <c r="K81" s="183"/>
      <c r="L81" s="28"/>
      <c r="M81" s="28"/>
      <c r="N81" s="29"/>
      <c r="O81" s="105"/>
      <c r="P81" s="168"/>
      <c r="Q81" s="106"/>
      <c r="R81" s="106"/>
      <c r="S81" s="98"/>
      <c r="T81" s="98"/>
      <c r="U81" s="98"/>
      <c r="V81" s="98"/>
      <c r="W81" s="106"/>
      <c r="X81" s="106"/>
      <c r="Y81" s="106"/>
      <c r="Z81" s="106"/>
      <c r="AA81" s="106"/>
      <c r="AB81" s="98"/>
      <c r="AC81" s="98"/>
      <c r="AD81" s="98"/>
      <c r="AE81" s="98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5"/>
      <c r="AS81" s="105"/>
      <c r="AT81" s="105"/>
      <c r="AU81" s="105"/>
      <c r="AV81" s="105"/>
      <c r="AW81" s="105"/>
      <c r="AX81" s="105"/>
      <c r="AY81" s="105"/>
      <c r="AZ81" s="105"/>
    </row>
    <row r="82" spans="1:52" s="13" customFormat="1" ht="40.5">
      <c r="A82" s="672" t="str">
        <f>E81</f>
        <v>VI</v>
      </c>
      <c r="B82" s="31" t="s">
        <v>37</v>
      </c>
      <c r="C82" s="675"/>
      <c r="D82" s="52" t="s">
        <v>5</v>
      </c>
      <c r="E82" s="53" t="e">
        <f>'Приложение 1 (ОТЧЕТНЫЙ ПЕРИОД) '!#REF!</f>
        <v>#REF!</v>
      </c>
      <c r="F82" s="53" t="e">
        <f>'Приложение 1 (ОТЧЕТНЫЙ ПЕРИОД) '!#REF!</f>
        <v>#REF!</v>
      </c>
      <c r="G82" s="53" t="e">
        <f>'Приложение 1 (ОТЧЕТНЫЙ ПЕРИОД) '!#REF!</f>
        <v>#REF!</v>
      </c>
      <c r="H82" s="53" t="e">
        <f>'Приложение 1 (ОТЧЕТНЫЙ ПЕРИОД) '!#REF!</f>
        <v>#REF!</v>
      </c>
      <c r="I82" s="53" t="e">
        <f>'Приложение 1 (ОТЧЕТНЫЙ ПЕРИОД) '!#REF!</f>
        <v>#REF!</v>
      </c>
      <c r="J82" s="648"/>
      <c r="K82" s="199" t="e">
        <f>'Приложение 1 (ОТЧЕТНЫЙ ПЕРИОД) '!#REF!</f>
        <v>#REF!</v>
      </c>
      <c r="L82" s="53" t="e">
        <f>'Приложение 1 (ОТЧЕТНЫЙ ПЕРИОД) '!#REF!</f>
        <v>#REF!</v>
      </c>
      <c r="M82" s="53" t="e">
        <f>'Приложение 1 (ОТЧЕТНЫЙ ПЕРИОД) '!#REF!</f>
        <v>#REF!</v>
      </c>
      <c r="N82" s="54" t="e">
        <f>'Приложение 1 (ОТЧЕТНЫЙ ПЕРИОД) '!#REF!</f>
        <v>#REF!</v>
      </c>
      <c r="O82" s="105"/>
      <c r="P82" s="168"/>
      <c r="Q82" s="106"/>
      <c r="R82" s="685" t="str">
        <f>B83</f>
        <v>БЕЗОПАСНЫЕ И КАЧЕСТВЕННЫЕ АВТОМОБИЛЬНЫЕ ДОРОГИ</v>
      </c>
      <c r="S82" s="125" t="str">
        <f>D82</f>
        <v>Всего</v>
      </c>
      <c r="T82" s="125" t="e">
        <f>E82</f>
        <v>#REF!</v>
      </c>
      <c r="U82" s="125" t="e">
        <f t="shared" ref="U82:V82" si="29">F82</f>
        <v>#REF!</v>
      </c>
      <c r="V82" s="125" t="e">
        <f t="shared" si="29"/>
        <v>#REF!</v>
      </c>
      <c r="W82" s="125" t="e">
        <f>F82/E82%</f>
        <v>#REF!</v>
      </c>
      <c r="X82" s="126" t="e">
        <f>G82/F82%</f>
        <v>#REF!</v>
      </c>
      <c r="Y82" s="224" t="e">
        <f>V82/T82%</f>
        <v>#REF!</v>
      </c>
      <c r="Z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5"/>
      <c r="AS82" s="105"/>
      <c r="AT82" s="105"/>
      <c r="AU82" s="105"/>
      <c r="AV82" s="105"/>
      <c r="AW82" s="105"/>
      <c r="AX82" s="105"/>
      <c r="AY82" s="105"/>
      <c r="AZ82" s="105"/>
    </row>
    <row r="83" spans="1:52" s="13" customFormat="1" ht="20.25" customHeight="1">
      <c r="A83" s="673"/>
      <c r="B83" s="466" t="str">
        <f>F81</f>
        <v>БЕЗОПАСНЫЕ И КАЧЕСТВЕННЫЕ АВТОМОБИЛЬНЫЕ ДОРОГИ</v>
      </c>
      <c r="C83" s="676"/>
      <c r="D83" s="17" t="s">
        <v>14</v>
      </c>
      <c r="E83" s="50" t="e">
        <f>'Приложение 1 (ОТЧЕТНЫЙ ПЕРИОД) '!#REF!</f>
        <v>#REF!</v>
      </c>
      <c r="F83" s="50" t="e">
        <f>'Приложение 1 (ОТЧЕТНЫЙ ПЕРИОД) '!#REF!</f>
        <v>#REF!</v>
      </c>
      <c r="G83" s="50" t="e">
        <f>'Приложение 1 (ОТЧЕТНЫЙ ПЕРИОД) '!#REF!</f>
        <v>#REF!</v>
      </c>
      <c r="H83" s="50" t="e">
        <f>'Приложение 1 (ОТЧЕТНЫЙ ПЕРИОД) '!#REF!</f>
        <v>#REF!</v>
      </c>
      <c r="I83" s="50" t="e">
        <f>'Приложение 1 (ОТЧЕТНЫЙ ПЕРИОД) '!#REF!</f>
        <v>#REF!</v>
      </c>
      <c r="J83" s="649"/>
      <c r="K83" s="200" t="e">
        <f>'Приложение 1 (ОТЧЕТНЫЙ ПЕРИОД) '!#REF!</f>
        <v>#REF!</v>
      </c>
      <c r="L83" s="50" t="e">
        <f>'Приложение 1 (ОТЧЕТНЫЙ ПЕРИОД) '!#REF!</f>
        <v>#REF!</v>
      </c>
      <c r="M83" s="50" t="e">
        <f>'Приложение 1 (ОТЧЕТНЫЙ ПЕРИОД) '!#REF!</f>
        <v>#REF!</v>
      </c>
      <c r="N83" s="55" t="e">
        <f>'Приложение 1 (ОТЧЕТНЫЙ ПЕРИОД) '!#REF!</f>
        <v>#REF!</v>
      </c>
      <c r="O83" s="105"/>
      <c r="P83" s="168"/>
      <c r="Q83" s="106"/>
      <c r="R83" s="686"/>
      <c r="S83" s="123"/>
      <c r="T83" s="123"/>
      <c r="U83" s="123"/>
      <c r="V83" s="123"/>
      <c r="W83" s="119"/>
      <c r="X83" s="120"/>
      <c r="Y83" s="106"/>
      <c r="Z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5"/>
      <c r="AS83" s="105"/>
      <c r="AT83" s="105"/>
      <c r="AU83" s="105"/>
      <c r="AV83" s="105"/>
      <c r="AW83" s="105"/>
      <c r="AX83" s="105"/>
      <c r="AY83" s="105"/>
      <c r="AZ83" s="105"/>
    </row>
    <row r="84" spans="1:52" s="13" customFormat="1" ht="20.25" customHeight="1">
      <c r="A84" s="673"/>
      <c r="B84" s="466"/>
      <c r="C84" s="676"/>
      <c r="D84" s="17" t="s">
        <v>6</v>
      </c>
      <c r="E84" s="50" t="e">
        <f>'Приложение 1 (ОТЧЕТНЫЙ ПЕРИОД) '!#REF!</f>
        <v>#REF!</v>
      </c>
      <c r="F84" s="50" t="e">
        <f>'Приложение 1 (ОТЧЕТНЫЙ ПЕРИОД) '!#REF!</f>
        <v>#REF!</v>
      </c>
      <c r="G84" s="50" t="e">
        <f>'Приложение 1 (ОТЧЕТНЫЙ ПЕРИОД) '!#REF!</f>
        <v>#REF!</v>
      </c>
      <c r="H84" s="50" t="e">
        <f>'Приложение 1 (ОТЧЕТНЫЙ ПЕРИОД) '!#REF!</f>
        <v>#REF!</v>
      </c>
      <c r="I84" s="50" t="e">
        <f>'Приложение 1 (ОТЧЕТНЫЙ ПЕРИОД) '!#REF!</f>
        <v>#REF!</v>
      </c>
      <c r="J84" s="649"/>
      <c r="K84" s="200" t="e">
        <f>'Приложение 1 (ОТЧЕТНЫЙ ПЕРИОД) '!#REF!</f>
        <v>#REF!</v>
      </c>
      <c r="L84" s="50" t="e">
        <f>'Приложение 1 (ОТЧЕТНЫЙ ПЕРИОД) '!#REF!</f>
        <v>#REF!</v>
      </c>
      <c r="M84" s="50" t="e">
        <f>'Приложение 1 (ОТЧЕТНЫЙ ПЕРИОД) '!#REF!</f>
        <v>#REF!</v>
      </c>
      <c r="N84" s="55" t="e">
        <f>'Приложение 1 (ОТЧЕТНЫЙ ПЕРИОД) '!#REF!</f>
        <v>#REF!</v>
      </c>
      <c r="O84" s="105"/>
      <c r="P84" s="168"/>
      <c r="Q84" s="106"/>
      <c r="R84" s="686"/>
      <c r="S84" s="123"/>
      <c r="T84" s="123"/>
      <c r="U84" s="123"/>
      <c r="V84" s="123"/>
      <c r="W84" s="119"/>
      <c r="X84" s="120"/>
      <c r="Y84" s="106"/>
      <c r="Z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5"/>
      <c r="AS84" s="105"/>
      <c r="AT84" s="105"/>
      <c r="AU84" s="105"/>
      <c r="AV84" s="105"/>
      <c r="AW84" s="105"/>
      <c r="AX84" s="105"/>
      <c r="AY84" s="105"/>
      <c r="AZ84" s="105"/>
    </row>
    <row r="85" spans="1:52" s="13" customFormat="1" ht="21" customHeight="1" thickBot="1">
      <c r="A85" s="674"/>
      <c r="B85" s="671"/>
      <c r="C85" s="677"/>
      <c r="D85" s="257" t="s">
        <v>7</v>
      </c>
      <c r="E85" s="280" t="e">
        <f>'Приложение 1 (ОТЧЕТНЫЙ ПЕРИОД) '!#REF!</f>
        <v>#REF!</v>
      </c>
      <c r="F85" s="280" t="e">
        <f>'Приложение 1 (ОТЧЕТНЫЙ ПЕРИОД) '!#REF!</f>
        <v>#REF!</v>
      </c>
      <c r="G85" s="280" t="e">
        <f>'Приложение 1 (ОТЧЕТНЫЙ ПЕРИОД) '!#REF!</f>
        <v>#REF!</v>
      </c>
      <c r="H85" s="280" t="e">
        <f>'Приложение 1 (ОТЧЕТНЫЙ ПЕРИОД) '!#REF!</f>
        <v>#REF!</v>
      </c>
      <c r="I85" s="280" t="e">
        <f>'Приложение 1 (ОТЧЕТНЫЙ ПЕРИОД) '!#REF!</f>
        <v>#REF!</v>
      </c>
      <c r="J85" s="650"/>
      <c r="K85" s="281" t="e">
        <f>'Приложение 1 (ОТЧЕТНЫЙ ПЕРИОД) '!#REF!</f>
        <v>#REF!</v>
      </c>
      <c r="L85" s="280" t="e">
        <f>'Приложение 1 (ОТЧЕТНЫЙ ПЕРИОД) '!#REF!</f>
        <v>#REF!</v>
      </c>
      <c r="M85" s="280" t="e">
        <f>'Приложение 1 (ОТЧЕТНЫЙ ПЕРИОД) '!#REF!</f>
        <v>#REF!</v>
      </c>
      <c r="N85" s="282" t="e">
        <f>'Приложение 1 (ОТЧЕТНЫЙ ПЕРИОД) '!#REF!</f>
        <v>#REF!</v>
      </c>
      <c r="O85" s="105"/>
      <c r="P85" s="168"/>
      <c r="Q85" s="106"/>
      <c r="R85" s="687"/>
      <c r="S85" s="124"/>
      <c r="T85" s="124"/>
      <c r="U85" s="124"/>
      <c r="V85" s="124"/>
      <c r="W85" s="121"/>
      <c r="X85" s="122"/>
      <c r="Y85" s="106"/>
      <c r="Z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5"/>
      <c r="AS85" s="105"/>
      <c r="AT85" s="105"/>
      <c r="AU85" s="105"/>
      <c r="AV85" s="105"/>
      <c r="AW85" s="105"/>
      <c r="AX85" s="105"/>
      <c r="AY85" s="105"/>
      <c r="AZ85" s="105"/>
    </row>
    <row r="86" spans="1:52" s="13" customFormat="1" ht="23.25">
      <c r="A86"/>
      <c r="B86"/>
      <c r="C86" s="59"/>
      <c r="D86" s="60" t="s">
        <v>62</v>
      </c>
      <c r="E86" s="61" t="e">
        <f>E83+E84+E85</f>
        <v>#REF!</v>
      </c>
      <c r="F86" s="61" t="e">
        <f>F83+F84+F85</f>
        <v>#REF!</v>
      </c>
      <c r="G86" s="61" t="e">
        <f>G83+G84+G85</f>
        <v>#REF!</v>
      </c>
      <c r="H86" s="61" t="e">
        <f>H83+H84+H85</f>
        <v>#REF!</v>
      </c>
      <c r="I86" s="61" t="e">
        <f>I83+I84+I85</f>
        <v>#REF!</v>
      </c>
      <c r="J86" s="61"/>
      <c r="K86" s="197" t="e">
        <f>K83+K84+K85</f>
        <v>#REF!</v>
      </c>
      <c r="L86" s="61" t="e">
        <f>L83+L84+L85</f>
        <v>#REF!</v>
      </c>
      <c r="M86" s="61" t="e">
        <f>M83+M84+M85</f>
        <v>#REF!</v>
      </c>
      <c r="N86" s="61" t="e">
        <f>N83+N84+N85</f>
        <v>#REF!</v>
      </c>
      <c r="O86" s="110"/>
      <c r="P86" s="172" t="e">
        <f>SUM(E86:O86)</f>
        <v>#REF!</v>
      </c>
      <c r="Q86" s="106"/>
      <c r="R86" s="106"/>
      <c r="S86" s="98"/>
      <c r="T86" s="98"/>
      <c r="U86" s="98"/>
      <c r="V86" s="98"/>
      <c r="W86" s="106"/>
      <c r="X86" s="106"/>
      <c r="Y86" s="106"/>
      <c r="Z86" s="106"/>
      <c r="AA86" s="106"/>
      <c r="AB86" s="98"/>
      <c r="AC86" s="98"/>
      <c r="AD86" s="98"/>
      <c r="AE86" s="98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5"/>
      <c r="AS86" s="105"/>
      <c r="AT86" s="105"/>
      <c r="AU86" s="105"/>
      <c r="AV86" s="105"/>
      <c r="AW86" s="105"/>
      <c r="AX86" s="105"/>
      <c r="AY86" s="105"/>
      <c r="AZ86" s="105"/>
    </row>
    <row r="87" spans="1:52" s="13" customFormat="1" ht="24" thickBot="1">
      <c r="A87"/>
      <c r="B87"/>
      <c r="C87"/>
      <c r="D87" s="58" t="s">
        <v>62</v>
      </c>
      <c r="E87" s="57" t="e">
        <f>E86-E82</f>
        <v>#REF!</v>
      </c>
      <c r="F87" s="57" t="e">
        <f>F86-F82</f>
        <v>#REF!</v>
      </c>
      <c r="G87" s="57" t="e">
        <f>G86-G82</f>
        <v>#REF!</v>
      </c>
      <c r="H87" s="57" t="e">
        <f>H86-H82</f>
        <v>#REF!</v>
      </c>
      <c r="I87" s="57" t="e">
        <f>I86-I82</f>
        <v>#REF!</v>
      </c>
      <c r="J87" s="57"/>
      <c r="K87" s="198" t="e">
        <f>K86-K82</f>
        <v>#REF!</v>
      </c>
      <c r="L87" s="57" t="e">
        <f>L86-L82</f>
        <v>#REF!</v>
      </c>
      <c r="M87" s="57" t="e">
        <f>M86-M82</f>
        <v>#REF!</v>
      </c>
      <c r="N87" s="57" t="e">
        <f>N86-N82</f>
        <v>#REF!</v>
      </c>
      <c r="O87" s="102"/>
      <c r="P87" s="171" t="e">
        <f>SUM(E87:O87)</f>
        <v>#REF!</v>
      </c>
      <c r="Q87" s="106"/>
      <c r="R87" s="106"/>
      <c r="S87" s="98"/>
      <c r="T87" s="98"/>
      <c r="U87" s="98"/>
      <c r="V87" s="98"/>
      <c r="W87" s="106"/>
      <c r="X87" s="106"/>
      <c r="Y87" s="106"/>
      <c r="Z87" s="106"/>
      <c r="AA87" s="106"/>
      <c r="AB87" s="98"/>
      <c r="AC87" s="98"/>
      <c r="AD87" s="98"/>
      <c r="AE87" s="98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5"/>
      <c r="AS87" s="105"/>
      <c r="AT87" s="105"/>
      <c r="AU87" s="105"/>
      <c r="AV87" s="105"/>
      <c r="AW87" s="105"/>
      <c r="AX87" s="105"/>
      <c r="AY87" s="105"/>
      <c r="AZ87" s="105"/>
    </row>
    <row r="88" spans="1:52" s="13" customFormat="1" ht="44.25" customHeight="1" thickBot="1">
      <c r="A88" s="27"/>
      <c r="B88" s="28"/>
      <c r="C88" s="28"/>
      <c r="D88" s="28"/>
      <c r="E88" s="48" t="s">
        <v>51</v>
      </c>
      <c r="F88" s="47" t="s">
        <v>50</v>
      </c>
      <c r="G88" s="49"/>
      <c r="H88" s="28"/>
      <c r="I88" s="28"/>
      <c r="J88" s="28"/>
      <c r="K88" s="183"/>
      <c r="L88" s="28"/>
      <c r="M88" s="28"/>
      <c r="N88" s="29"/>
      <c r="O88" s="105"/>
      <c r="P88" s="168"/>
      <c r="Q88" s="106"/>
      <c r="R88" s="106"/>
      <c r="S88" s="98"/>
      <c r="T88" s="98"/>
      <c r="U88" s="98"/>
      <c r="V88" s="98"/>
      <c r="W88" s="106"/>
      <c r="X88" s="106"/>
      <c r="Y88" s="106"/>
      <c r="Z88" s="106"/>
      <c r="AA88" s="106"/>
      <c r="AB88" s="98"/>
      <c r="AC88" s="98"/>
      <c r="AD88" s="98"/>
      <c r="AE88" s="98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5"/>
      <c r="AS88" s="105"/>
      <c r="AT88" s="105"/>
      <c r="AU88" s="105"/>
      <c r="AV88" s="105"/>
      <c r="AW88" s="105"/>
      <c r="AX88" s="105"/>
      <c r="AY88" s="105"/>
      <c r="AZ88" s="105"/>
    </row>
    <row r="89" spans="1:52" s="13" customFormat="1" ht="40.5">
      <c r="A89" s="459" t="str">
        <f>E88</f>
        <v>VII</v>
      </c>
      <c r="B89" s="31" t="s">
        <v>37</v>
      </c>
      <c r="C89" s="461"/>
      <c r="D89" s="52" t="s">
        <v>5</v>
      </c>
      <c r="E89" s="53" t="e">
        <f>'Приложение 1 (ОТЧЕТНЫЙ ПЕРИОД) '!#REF!</f>
        <v>#REF!</v>
      </c>
      <c r="F89" s="53" t="e">
        <f>'Приложение 1 (ОТЧЕТНЫЙ ПЕРИОД) '!#REF!</f>
        <v>#REF!</v>
      </c>
      <c r="G89" s="53" t="e">
        <f>'Приложение 1 (ОТЧЕТНЫЙ ПЕРИОД) '!#REF!</f>
        <v>#REF!</v>
      </c>
      <c r="H89" s="53" t="e">
        <f>'Приложение 1 (ОТЧЕТНЫЙ ПЕРИОД) '!#REF!</f>
        <v>#REF!</v>
      </c>
      <c r="I89" s="53" t="e">
        <f>'Приложение 1 (ОТЧЕТНЫЙ ПЕРИОД) '!#REF!</f>
        <v>#REF!</v>
      </c>
      <c r="J89" s="648"/>
      <c r="K89" s="199" t="e">
        <f>'Приложение 1 (ОТЧЕТНЫЙ ПЕРИОД) '!#REF!</f>
        <v>#REF!</v>
      </c>
      <c r="L89" s="53" t="e">
        <f>'Приложение 1 (ОТЧЕТНЫЙ ПЕРИОД) '!#REF!</f>
        <v>#REF!</v>
      </c>
      <c r="M89" s="53" t="e">
        <f>'Приложение 1 (ОТЧЕТНЫЙ ПЕРИОД) '!#REF!</f>
        <v>#REF!</v>
      </c>
      <c r="N89" s="54" t="e">
        <f>'Приложение 1 (ОТЧЕТНЫЙ ПЕРИОД) '!#REF!</f>
        <v>#REF!</v>
      </c>
      <c r="O89" s="105"/>
      <c r="P89" s="168"/>
      <c r="Q89" s="106"/>
      <c r="R89" s="685" t="str">
        <f>B90</f>
        <v>ПРОИЗВОДИТЕЛЬНОСТЬ ТРУДА</v>
      </c>
      <c r="S89" s="125" t="str">
        <f>D89</f>
        <v>Всего</v>
      </c>
      <c r="T89" s="125" t="e">
        <f>E89</f>
        <v>#REF!</v>
      </c>
      <c r="U89" s="125" t="e">
        <f t="shared" ref="U89:V89" si="30">F89</f>
        <v>#REF!</v>
      </c>
      <c r="V89" s="125" t="e">
        <f t="shared" si="30"/>
        <v>#REF!</v>
      </c>
      <c r="W89" s="125" t="e">
        <f>F89/E89%</f>
        <v>#REF!</v>
      </c>
      <c r="X89" s="126" t="e">
        <f>G89/F89%</f>
        <v>#REF!</v>
      </c>
      <c r="Y89" s="224" t="e">
        <f>V89/T89%</f>
        <v>#REF!</v>
      </c>
      <c r="Z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5"/>
      <c r="AS89" s="105"/>
      <c r="AT89" s="105"/>
      <c r="AU89" s="105"/>
      <c r="AV89" s="105"/>
      <c r="AW89" s="105"/>
      <c r="AX89" s="105"/>
      <c r="AY89" s="105"/>
      <c r="AZ89" s="105"/>
    </row>
    <row r="90" spans="1:52" s="13" customFormat="1" ht="23.25" customHeight="1">
      <c r="A90" s="459"/>
      <c r="B90" s="466" t="str">
        <f>F88</f>
        <v>ПРОИЗВОДИТЕЛЬНОСТЬ ТРУДА</v>
      </c>
      <c r="C90" s="461"/>
      <c r="D90" s="17" t="s">
        <v>14</v>
      </c>
      <c r="E90" s="50" t="e">
        <f>'Приложение 1 (ОТЧЕТНЫЙ ПЕРИОД) '!#REF!</f>
        <v>#REF!</v>
      </c>
      <c r="F90" s="50" t="e">
        <f>'Приложение 1 (ОТЧЕТНЫЙ ПЕРИОД) '!#REF!</f>
        <v>#REF!</v>
      </c>
      <c r="G90" s="50" t="e">
        <f>'Приложение 1 (ОТЧЕТНЫЙ ПЕРИОД) '!#REF!</f>
        <v>#REF!</v>
      </c>
      <c r="H90" s="50" t="e">
        <f>'Приложение 1 (ОТЧЕТНЫЙ ПЕРИОД) '!#REF!</f>
        <v>#REF!</v>
      </c>
      <c r="I90" s="50" t="e">
        <f>'Приложение 1 (ОТЧЕТНЫЙ ПЕРИОД) '!#REF!</f>
        <v>#REF!</v>
      </c>
      <c r="J90" s="649"/>
      <c r="K90" s="200" t="e">
        <f>'Приложение 1 (ОТЧЕТНЫЙ ПЕРИОД) '!#REF!</f>
        <v>#REF!</v>
      </c>
      <c r="L90" s="50" t="e">
        <f>'Приложение 1 (ОТЧЕТНЫЙ ПЕРИОД) '!#REF!</f>
        <v>#REF!</v>
      </c>
      <c r="M90" s="50" t="e">
        <f>'Приложение 1 (ОТЧЕТНЫЙ ПЕРИОД) '!#REF!</f>
        <v>#REF!</v>
      </c>
      <c r="N90" s="55" t="e">
        <f>'Приложение 1 (ОТЧЕТНЫЙ ПЕРИОД) '!#REF!</f>
        <v>#REF!</v>
      </c>
      <c r="O90" s="105"/>
      <c r="P90" s="168"/>
      <c r="Q90" s="106"/>
      <c r="R90" s="686"/>
      <c r="S90" s="123"/>
      <c r="T90" s="123"/>
      <c r="U90" s="123"/>
      <c r="V90" s="123"/>
      <c r="W90" s="119"/>
      <c r="X90" s="120"/>
      <c r="Y90" s="106"/>
      <c r="Z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5"/>
      <c r="AS90" s="105"/>
      <c r="AT90" s="105"/>
      <c r="AU90" s="105"/>
      <c r="AV90" s="105"/>
      <c r="AW90" s="105"/>
      <c r="AX90" s="105"/>
      <c r="AY90" s="105"/>
      <c r="AZ90" s="105"/>
    </row>
    <row r="91" spans="1:52" s="13" customFormat="1" ht="23.25" customHeight="1">
      <c r="A91" s="459"/>
      <c r="B91" s="651"/>
      <c r="C91" s="461"/>
      <c r="D91" s="17" t="s">
        <v>6</v>
      </c>
      <c r="E91" s="50" t="e">
        <f>'Приложение 1 (ОТЧЕТНЫЙ ПЕРИОД) '!#REF!</f>
        <v>#REF!</v>
      </c>
      <c r="F91" s="50" t="e">
        <f>'Приложение 1 (ОТЧЕТНЫЙ ПЕРИОД) '!#REF!</f>
        <v>#REF!</v>
      </c>
      <c r="G91" s="50" t="e">
        <f>'Приложение 1 (ОТЧЕТНЫЙ ПЕРИОД) '!#REF!</f>
        <v>#REF!</v>
      </c>
      <c r="H91" s="50" t="e">
        <f>'Приложение 1 (ОТЧЕТНЫЙ ПЕРИОД) '!#REF!</f>
        <v>#REF!</v>
      </c>
      <c r="I91" s="50" t="e">
        <f>'Приложение 1 (ОТЧЕТНЫЙ ПЕРИОД) '!#REF!</f>
        <v>#REF!</v>
      </c>
      <c r="J91" s="649"/>
      <c r="K91" s="200" t="e">
        <f>'Приложение 1 (ОТЧЕТНЫЙ ПЕРИОД) '!#REF!</f>
        <v>#REF!</v>
      </c>
      <c r="L91" s="50" t="e">
        <f>'Приложение 1 (ОТЧЕТНЫЙ ПЕРИОД) '!#REF!</f>
        <v>#REF!</v>
      </c>
      <c r="M91" s="50" t="e">
        <f>'Приложение 1 (ОТЧЕТНЫЙ ПЕРИОД) '!#REF!</f>
        <v>#REF!</v>
      </c>
      <c r="N91" s="55" t="e">
        <f>'Приложение 1 (ОТЧЕТНЫЙ ПЕРИОД) '!#REF!</f>
        <v>#REF!</v>
      </c>
      <c r="O91" s="105"/>
      <c r="P91" s="168"/>
      <c r="Q91" s="106"/>
      <c r="R91" s="686"/>
      <c r="S91" s="123"/>
      <c r="T91" s="123"/>
      <c r="U91" s="123"/>
      <c r="V91" s="123"/>
      <c r="W91" s="119"/>
      <c r="X91" s="120"/>
      <c r="Y91" s="106"/>
      <c r="Z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5"/>
      <c r="AS91" s="105"/>
      <c r="AT91" s="105"/>
      <c r="AU91" s="105"/>
      <c r="AV91" s="105"/>
      <c r="AW91" s="105"/>
      <c r="AX91" s="105"/>
      <c r="AY91" s="105"/>
      <c r="AZ91" s="105"/>
    </row>
    <row r="92" spans="1:52" s="13" customFormat="1" ht="23.25" customHeight="1" thickBot="1">
      <c r="A92" s="460"/>
      <c r="B92" s="652"/>
      <c r="C92" s="462"/>
      <c r="D92" s="257" t="s">
        <v>7</v>
      </c>
      <c r="E92" s="280" t="e">
        <f>'Приложение 1 (ОТЧЕТНЫЙ ПЕРИОД) '!#REF!</f>
        <v>#REF!</v>
      </c>
      <c r="F92" s="280" t="e">
        <f>'Приложение 1 (ОТЧЕТНЫЙ ПЕРИОД) '!#REF!</f>
        <v>#REF!</v>
      </c>
      <c r="G92" s="280" t="e">
        <f>'Приложение 1 (ОТЧЕТНЫЙ ПЕРИОД) '!#REF!</f>
        <v>#REF!</v>
      </c>
      <c r="H92" s="280" t="e">
        <f>'Приложение 1 (ОТЧЕТНЫЙ ПЕРИОД) '!#REF!</f>
        <v>#REF!</v>
      </c>
      <c r="I92" s="280" t="e">
        <f>'Приложение 1 (ОТЧЕТНЫЙ ПЕРИОД) '!#REF!</f>
        <v>#REF!</v>
      </c>
      <c r="J92" s="650"/>
      <c r="K92" s="281" t="e">
        <f>'Приложение 1 (ОТЧЕТНЫЙ ПЕРИОД) '!#REF!</f>
        <v>#REF!</v>
      </c>
      <c r="L92" s="280" t="e">
        <f>'Приложение 1 (ОТЧЕТНЫЙ ПЕРИОД) '!#REF!</f>
        <v>#REF!</v>
      </c>
      <c r="M92" s="280" t="e">
        <f>'Приложение 1 (ОТЧЕТНЫЙ ПЕРИОД) '!#REF!</f>
        <v>#REF!</v>
      </c>
      <c r="N92" s="282" t="e">
        <f>'Приложение 1 (ОТЧЕТНЫЙ ПЕРИОД) '!#REF!</f>
        <v>#REF!</v>
      </c>
      <c r="O92" s="105"/>
      <c r="P92" s="168"/>
      <c r="Q92" s="106"/>
      <c r="R92" s="687"/>
      <c r="S92" s="124"/>
      <c r="T92" s="124"/>
      <c r="U92" s="124"/>
      <c r="V92" s="124"/>
      <c r="W92" s="121"/>
      <c r="X92" s="122"/>
      <c r="Y92" s="106"/>
      <c r="Z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5"/>
      <c r="AS92" s="105"/>
      <c r="AT92" s="105"/>
      <c r="AU92" s="105"/>
      <c r="AV92" s="105"/>
      <c r="AW92" s="105"/>
      <c r="AX92" s="105"/>
      <c r="AY92" s="105"/>
      <c r="AZ92" s="105"/>
    </row>
    <row r="93" spans="1:52" s="13" customFormat="1" ht="23.25">
      <c r="A93"/>
      <c r="B93"/>
      <c r="C93" s="59"/>
      <c r="D93" s="60" t="s">
        <v>62</v>
      </c>
      <c r="E93" s="61" t="e">
        <f>E90+E91+E92</f>
        <v>#REF!</v>
      </c>
      <c r="F93" s="61" t="e">
        <f>F90+F91+F92</f>
        <v>#REF!</v>
      </c>
      <c r="G93" s="61" t="e">
        <f>G90+G91+G92</f>
        <v>#REF!</v>
      </c>
      <c r="H93" s="61" t="e">
        <f>H90+H91+H92</f>
        <v>#REF!</v>
      </c>
      <c r="I93" s="61" t="e">
        <f>I90+I91+I92</f>
        <v>#REF!</v>
      </c>
      <c r="J93" s="61"/>
      <c r="K93" s="197" t="e">
        <f>K90+K91+K92</f>
        <v>#REF!</v>
      </c>
      <c r="L93" s="61" t="e">
        <f>L90+L91+L92</f>
        <v>#REF!</v>
      </c>
      <c r="M93" s="61" t="e">
        <f>M90+M91+M92</f>
        <v>#REF!</v>
      </c>
      <c r="N93" s="61" t="e">
        <f>N90+N91+N92</f>
        <v>#REF!</v>
      </c>
      <c r="O93" s="110"/>
      <c r="P93" s="172" t="e">
        <f>SUM(E93:O93)</f>
        <v>#REF!</v>
      </c>
      <c r="Q93" s="106"/>
      <c r="R93" s="106"/>
      <c r="S93" s="98"/>
      <c r="T93" s="98"/>
      <c r="U93" s="98"/>
      <c r="V93" s="98"/>
      <c r="W93" s="106"/>
      <c r="X93" s="106"/>
      <c r="Y93" s="106"/>
      <c r="Z93" s="106"/>
      <c r="AA93" s="106"/>
      <c r="AB93" s="98"/>
      <c r="AC93" s="98"/>
      <c r="AD93" s="98"/>
      <c r="AE93" s="98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5"/>
      <c r="AS93" s="105"/>
      <c r="AT93" s="105"/>
      <c r="AU93" s="105"/>
      <c r="AV93" s="105"/>
      <c r="AW93" s="105"/>
      <c r="AX93" s="105"/>
      <c r="AY93" s="105"/>
      <c r="AZ93" s="105"/>
    </row>
    <row r="94" spans="1:52" s="13" customFormat="1" ht="24" thickBot="1">
      <c r="A94"/>
      <c r="B94"/>
      <c r="C94"/>
      <c r="D94" s="58" t="s">
        <v>62</v>
      </c>
      <c r="E94" s="57" t="e">
        <f>E93-E89</f>
        <v>#REF!</v>
      </c>
      <c r="F94" s="57" t="e">
        <f>F93-F89</f>
        <v>#REF!</v>
      </c>
      <c r="G94" s="57" t="e">
        <f>G93-G89</f>
        <v>#REF!</v>
      </c>
      <c r="H94" s="57" t="e">
        <f>H93-H89</f>
        <v>#REF!</v>
      </c>
      <c r="I94" s="57" t="e">
        <f>I93-I89</f>
        <v>#REF!</v>
      </c>
      <c r="J94" s="57"/>
      <c r="K94" s="198" t="e">
        <f>K93-K89</f>
        <v>#REF!</v>
      </c>
      <c r="L94" s="57" t="e">
        <f>L93-L89</f>
        <v>#REF!</v>
      </c>
      <c r="M94" s="57" t="e">
        <f>M93-M89</f>
        <v>#REF!</v>
      </c>
      <c r="N94" s="57" t="e">
        <f>N93-N89</f>
        <v>#REF!</v>
      </c>
      <c r="O94" s="102"/>
      <c r="P94" s="171" t="e">
        <f>SUM(E94:O94)</f>
        <v>#REF!</v>
      </c>
      <c r="Q94" s="106"/>
      <c r="R94" s="106"/>
      <c r="S94" s="98"/>
      <c r="T94" s="98"/>
      <c r="U94" s="98"/>
      <c r="V94" s="98"/>
      <c r="W94" s="106"/>
      <c r="X94" s="106"/>
      <c r="Y94" s="106"/>
      <c r="Z94" s="106"/>
      <c r="AA94" s="106"/>
      <c r="AB94" s="98"/>
      <c r="AC94" s="98"/>
      <c r="AD94" s="98"/>
      <c r="AE94" s="98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5"/>
      <c r="AS94" s="105"/>
      <c r="AT94" s="105"/>
      <c r="AU94" s="105"/>
      <c r="AV94" s="105"/>
      <c r="AW94" s="105"/>
      <c r="AX94" s="105"/>
      <c r="AY94" s="105"/>
      <c r="AZ94" s="105"/>
    </row>
    <row r="95" spans="1:52" s="13" customFormat="1" ht="36.75" customHeight="1" thickBot="1">
      <c r="A95" s="27"/>
      <c r="B95" s="28"/>
      <c r="C95" s="28"/>
      <c r="D95" s="28"/>
      <c r="E95" s="48" t="s">
        <v>53</v>
      </c>
      <c r="F95" s="47" t="s">
        <v>52</v>
      </c>
      <c r="G95" s="49"/>
      <c r="H95" s="28"/>
      <c r="I95" s="28"/>
      <c r="J95" s="28"/>
      <c r="K95" s="183"/>
      <c r="L95" s="28"/>
      <c r="M95" s="28"/>
      <c r="N95" s="29"/>
      <c r="O95" s="105"/>
      <c r="P95" s="168"/>
      <c r="Q95" s="106"/>
      <c r="R95" s="106"/>
      <c r="S95" s="98"/>
      <c r="T95" s="98"/>
      <c r="U95" s="98"/>
      <c r="V95" s="98"/>
      <c r="W95" s="106"/>
      <c r="X95" s="106"/>
      <c r="Y95" s="106"/>
      <c r="Z95" s="106"/>
      <c r="AA95" s="106"/>
      <c r="AB95" s="98"/>
      <c r="AC95" s="98"/>
      <c r="AD95" s="98"/>
      <c r="AE95" s="98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5"/>
      <c r="AS95" s="105"/>
      <c r="AT95" s="105"/>
      <c r="AU95" s="105"/>
      <c r="AV95" s="105"/>
      <c r="AW95" s="105"/>
      <c r="AX95" s="105"/>
      <c r="AY95" s="105"/>
      <c r="AZ95" s="105"/>
    </row>
    <row r="96" spans="1:52" s="13" customFormat="1" ht="40.5">
      <c r="A96" s="459" t="str">
        <f>E95</f>
        <v>VIII</v>
      </c>
      <c r="B96" s="31" t="s">
        <v>37</v>
      </c>
      <c r="C96" s="461"/>
      <c r="D96" s="52" t="s">
        <v>5</v>
      </c>
      <c r="E96" s="53" t="e">
        <f>'Приложение 1 (ОТЧЕТНЫЙ ПЕРИОД) '!#REF!</f>
        <v>#REF!</v>
      </c>
      <c r="F96" s="53" t="e">
        <f>'Приложение 1 (ОТЧЕТНЫЙ ПЕРИОД) '!#REF!</f>
        <v>#REF!</v>
      </c>
      <c r="G96" s="53" t="e">
        <f>'Приложение 1 (ОТЧЕТНЫЙ ПЕРИОД) '!#REF!</f>
        <v>#REF!</v>
      </c>
      <c r="H96" s="53" t="e">
        <f>'Приложение 1 (ОТЧЕТНЫЙ ПЕРИОД) '!#REF!</f>
        <v>#REF!</v>
      </c>
      <c r="I96" s="53" t="e">
        <f>'Приложение 1 (ОТЧЕТНЫЙ ПЕРИОД) '!#REF!</f>
        <v>#REF!</v>
      </c>
      <c r="J96" s="648"/>
      <c r="K96" s="199" t="e">
        <f>'Приложение 1 (ОТЧЕТНЫЙ ПЕРИОД) '!#REF!</f>
        <v>#REF!</v>
      </c>
      <c r="L96" s="53" t="e">
        <f>'Приложение 1 (ОТЧЕТНЫЙ ПЕРИОД) '!#REF!</f>
        <v>#REF!</v>
      </c>
      <c r="M96" s="53" t="e">
        <f>'Приложение 1 (ОТЧЕТНЫЙ ПЕРИОД) '!#REF!</f>
        <v>#REF!</v>
      </c>
      <c r="N96" s="54" t="e">
        <f>'Приложение 1 (ОТЧЕТНЫЙ ПЕРИОД) '!#REF!</f>
        <v>#REF!</v>
      </c>
      <c r="O96" s="105"/>
      <c r="P96" s="168"/>
      <c r="Q96" s="106"/>
      <c r="R96" s="685" t="str">
        <f>B97</f>
        <v>НАУКА</v>
      </c>
      <c r="S96" s="125" t="str">
        <f>D96</f>
        <v>Всего</v>
      </c>
      <c r="T96" s="125" t="e">
        <f>E96</f>
        <v>#REF!</v>
      </c>
      <c r="U96" s="125" t="e">
        <f t="shared" ref="U96:V96" si="31">F96</f>
        <v>#REF!</v>
      </c>
      <c r="V96" s="125" t="e">
        <f t="shared" si="31"/>
        <v>#REF!</v>
      </c>
      <c r="W96" s="125" t="e">
        <f>F96/E96%</f>
        <v>#REF!</v>
      </c>
      <c r="X96" s="126" t="e">
        <f>G96/F96%</f>
        <v>#REF!</v>
      </c>
      <c r="Y96" s="224" t="e">
        <f>V96/T96%</f>
        <v>#REF!</v>
      </c>
      <c r="Z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5"/>
      <c r="AS96" s="105"/>
      <c r="AT96" s="105"/>
      <c r="AU96" s="105"/>
      <c r="AV96" s="105"/>
      <c r="AW96" s="105"/>
      <c r="AX96" s="105"/>
      <c r="AY96" s="105"/>
      <c r="AZ96" s="105"/>
    </row>
    <row r="97" spans="1:52" s="13" customFormat="1" ht="20.25" customHeight="1">
      <c r="A97" s="459"/>
      <c r="B97" s="466" t="str">
        <f>F95</f>
        <v>НАУКА</v>
      </c>
      <c r="C97" s="461"/>
      <c r="D97" s="17" t="s">
        <v>14</v>
      </c>
      <c r="E97" s="50" t="e">
        <f>'Приложение 1 (ОТЧЕТНЫЙ ПЕРИОД) '!#REF!</f>
        <v>#REF!</v>
      </c>
      <c r="F97" s="50" t="e">
        <f>'Приложение 1 (ОТЧЕТНЫЙ ПЕРИОД) '!#REF!</f>
        <v>#REF!</v>
      </c>
      <c r="G97" s="50" t="e">
        <f>'Приложение 1 (ОТЧЕТНЫЙ ПЕРИОД) '!#REF!</f>
        <v>#REF!</v>
      </c>
      <c r="H97" s="50" t="e">
        <f>'Приложение 1 (ОТЧЕТНЫЙ ПЕРИОД) '!#REF!</f>
        <v>#REF!</v>
      </c>
      <c r="I97" s="50" t="e">
        <f>'Приложение 1 (ОТЧЕТНЫЙ ПЕРИОД) '!#REF!</f>
        <v>#REF!</v>
      </c>
      <c r="J97" s="649"/>
      <c r="K97" s="200" t="e">
        <f>'Приложение 1 (ОТЧЕТНЫЙ ПЕРИОД) '!#REF!</f>
        <v>#REF!</v>
      </c>
      <c r="L97" s="50" t="e">
        <f>'Приложение 1 (ОТЧЕТНЫЙ ПЕРИОД) '!#REF!</f>
        <v>#REF!</v>
      </c>
      <c r="M97" s="50" t="e">
        <f>'Приложение 1 (ОТЧЕТНЫЙ ПЕРИОД) '!#REF!</f>
        <v>#REF!</v>
      </c>
      <c r="N97" s="55" t="e">
        <f>'Приложение 1 (ОТЧЕТНЫЙ ПЕРИОД) '!#REF!</f>
        <v>#REF!</v>
      </c>
      <c r="O97" s="105"/>
      <c r="P97" s="168"/>
      <c r="Q97" s="106"/>
      <c r="R97" s="686"/>
      <c r="S97" s="123"/>
      <c r="T97" s="123"/>
      <c r="U97" s="123"/>
      <c r="V97" s="123"/>
      <c r="W97" s="119"/>
      <c r="X97" s="120"/>
      <c r="Y97" s="106"/>
      <c r="Z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5"/>
      <c r="AS97" s="105"/>
      <c r="AT97" s="105"/>
      <c r="AU97" s="105"/>
      <c r="AV97" s="105"/>
      <c r="AW97" s="105"/>
      <c r="AX97" s="105"/>
      <c r="AY97" s="105"/>
      <c r="AZ97" s="105"/>
    </row>
    <row r="98" spans="1:52" s="13" customFormat="1" ht="20.25" customHeight="1">
      <c r="A98" s="459"/>
      <c r="B98" s="651"/>
      <c r="C98" s="461"/>
      <c r="D98" s="17" t="s">
        <v>6</v>
      </c>
      <c r="E98" s="50" t="e">
        <f>'Приложение 1 (ОТЧЕТНЫЙ ПЕРИОД) '!#REF!</f>
        <v>#REF!</v>
      </c>
      <c r="F98" s="50" t="e">
        <f>'Приложение 1 (ОТЧЕТНЫЙ ПЕРИОД) '!#REF!</f>
        <v>#REF!</v>
      </c>
      <c r="G98" s="50" t="e">
        <f>'Приложение 1 (ОТЧЕТНЫЙ ПЕРИОД) '!#REF!</f>
        <v>#REF!</v>
      </c>
      <c r="H98" s="50" t="e">
        <f>'Приложение 1 (ОТЧЕТНЫЙ ПЕРИОД) '!#REF!</f>
        <v>#REF!</v>
      </c>
      <c r="I98" s="50" t="e">
        <f>'Приложение 1 (ОТЧЕТНЫЙ ПЕРИОД) '!#REF!</f>
        <v>#REF!</v>
      </c>
      <c r="J98" s="649"/>
      <c r="K98" s="200" t="e">
        <f>'Приложение 1 (ОТЧЕТНЫЙ ПЕРИОД) '!#REF!</f>
        <v>#REF!</v>
      </c>
      <c r="L98" s="50" t="e">
        <f>'Приложение 1 (ОТЧЕТНЫЙ ПЕРИОД) '!#REF!</f>
        <v>#REF!</v>
      </c>
      <c r="M98" s="50" t="e">
        <f>'Приложение 1 (ОТЧЕТНЫЙ ПЕРИОД) '!#REF!</f>
        <v>#REF!</v>
      </c>
      <c r="N98" s="55" t="e">
        <f>'Приложение 1 (ОТЧЕТНЫЙ ПЕРИОД) '!#REF!</f>
        <v>#REF!</v>
      </c>
      <c r="O98" s="105"/>
      <c r="P98" s="168"/>
      <c r="Q98" s="106"/>
      <c r="R98" s="686"/>
      <c r="S98" s="123"/>
      <c r="T98" s="123"/>
      <c r="U98" s="123"/>
      <c r="V98" s="123"/>
      <c r="W98" s="119"/>
      <c r="X98" s="120"/>
      <c r="Y98" s="106"/>
      <c r="Z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5"/>
      <c r="AS98" s="105"/>
      <c r="AT98" s="105"/>
      <c r="AU98" s="105"/>
      <c r="AV98" s="105"/>
      <c r="AW98" s="105"/>
      <c r="AX98" s="105"/>
      <c r="AY98" s="105"/>
      <c r="AZ98" s="105"/>
    </row>
    <row r="99" spans="1:52" s="13" customFormat="1" ht="21" customHeight="1" thickBot="1">
      <c r="A99" s="460"/>
      <c r="B99" s="652"/>
      <c r="C99" s="462"/>
      <c r="D99" s="257" t="s">
        <v>7</v>
      </c>
      <c r="E99" s="280" t="e">
        <f>'Приложение 1 (ОТЧЕТНЫЙ ПЕРИОД) '!#REF!</f>
        <v>#REF!</v>
      </c>
      <c r="F99" s="280" t="e">
        <f>'Приложение 1 (ОТЧЕТНЫЙ ПЕРИОД) '!#REF!</f>
        <v>#REF!</v>
      </c>
      <c r="G99" s="280" t="e">
        <f>'Приложение 1 (ОТЧЕТНЫЙ ПЕРИОД) '!#REF!</f>
        <v>#REF!</v>
      </c>
      <c r="H99" s="280" t="e">
        <f>'Приложение 1 (ОТЧЕТНЫЙ ПЕРИОД) '!#REF!</f>
        <v>#REF!</v>
      </c>
      <c r="I99" s="280" t="e">
        <f>'Приложение 1 (ОТЧЕТНЫЙ ПЕРИОД) '!#REF!</f>
        <v>#REF!</v>
      </c>
      <c r="J99" s="650"/>
      <c r="K99" s="281" t="e">
        <f>'Приложение 1 (ОТЧЕТНЫЙ ПЕРИОД) '!#REF!</f>
        <v>#REF!</v>
      </c>
      <c r="L99" s="280" t="e">
        <f>'Приложение 1 (ОТЧЕТНЫЙ ПЕРИОД) '!#REF!</f>
        <v>#REF!</v>
      </c>
      <c r="M99" s="280" t="e">
        <f>'Приложение 1 (ОТЧЕТНЫЙ ПЕРИОД) '!#REF!</f>
        <v>#REF!</v>
      </c>
      <c r="N99" s="282" t="e">
        <f>'Приложение 1 (ОТЧЕТНЫЙ ПЕРИОД) '!#REF!</f>
        <v>#REF!</v>
      </c>
      <c r="O99" s="105"/>
      <c r="P99" s="168"/>
      <c r="Q99" s="106"/>
      <c r="R99" s="687"/>
      <c r="S99" s="124"/>
      <c r="T99" s="124"/>
      <c r="U99" s="124"/>
      <c r="V99" s="124"/>
      <c r="W99" s="121"/>
      <c r="X99" s="122"/>
      <c r="Y99" s="106"/>
      <c r="Z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5"/>
      <c r="AS99" s="105"/>
      <c r="AT99" s="105"/>
      <c r="AU99" s="105"/>
      <c r="AV99" s="105"/>
      <c r="AW99" s="105"/>
      <c r="AX99" s="105"/>
      <c r="AY99" s="105"/>
      <c r="AZ99" s="105"/>
    </row>
    <row r="100" spans="1:52" s="13" customFormat="1" ht="23.25">
      <c r="A100"/>
      <c r="B100"/>
      <c r="C100" s="59"/>
      <c r="D100" s="60" t="s">
        <v>62</v>
      </c>
      <c r="E100" s="61" t="e">
        <f>E97+E98+E99</f>
        <v>#REF!</v>
      </c>
      <c r="F100" s="61" t="e">
        <f>F97+F98+F99</f>
        <v>#REF!</v>
      </c>
      <c r="G100" s="61" t="e">
        <f>G97+G98+G99</f>
        <v>#REF!</v>
      </c>
      <c r="H100" s="61" t="e">
        <f>H97+H98+H99</f>
        <v>#REF!</v>
      </c>
      <c r="I100" s="61" t="e">
        <f>I97+I98+I99</f>
        <v>#REF!</v>
      </c>
      <c r="J100" s="61"/>
      <c r="K100" s="197" t="e">
        <f>K97+K98+K99</f>
        <v>#REF!</v>
      </c>
      <c r="L100" s="61" t="e">
        <f>L97+L98+L99</f>
        <v>#REF!</v>
      </c>
      <c r="M100" s="61" t="e">
        <f>M97+M98+M99</f>
        <v>#REF!</v>
      </c>
      <c r="N100" s="61" t="e">
        <f>N97+N98+N99</f>
        <v>#REF!</v>
      </c>
      <c r="O100" s="110"/>
      <c r="P100" s="172" t="e">
        <f>SUM(E100:O100)</f>
        <v>#REF!</v>
      </c>
      <c r="Q100" s="106"/>
      <c r="R100" s="106"/>
      <c r="S100" s="98"/>
      <c r="T100" s="98"/>
      <c r="U100" s="98"/>
      <c r="V100" s="98"/>
      <c r="W100" s="106"/>
      <c r="X100" s="106"/>
      <c r="Y100" s="106"/>
      <c r="Z100" s="106"/>
      <c r="AA100" s="106"/>
      <c r="AB100" s="98"/>
      <c r="AC100" s="98"/>
      <c r="AD100" s="98"/>
      <c r="AE100" s="98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5"/>
      <c r="AS100" s="105"/>
      <c r="AT100" s="105"/>
      <c r="AU100" s="105"/>
      <c r="AV100" s="105"/>
      <c r="AW100" s="105"/>
      <c r="AX100" s="105"/>
      <c r="AY100" s="105"/>
      <c r="AZ100" s="105"/>
    </row>
    <row r="101" spans="1:52" s="13" customFormat="1" ht="24" thickBot="1">
      <c r="A101"/>
      <c r="B101"/>
      <c r="C101"/>
      <c r="D101" s="58" t="s">
        <v>62</v>
      </c>
      <c r="E101" s="57" t="e">
        <f>E100-E96</f>
        <v>#REF!</v>
      </c>
      <c r="F101" s="57" t="e">
        <f>F100-F96</f>
        <v>#REF!</v>
      </c>
      <c r="G101" s="57" t="e">
        <f>G100-G96</f>
        <v>#REF!</v>
      </c>
      <c r="H101" s="57" t="e">
        <f>H100-H96</f>
        <v>#REF!</v>
      </c>
      <c r="I101" s="57" t="e">
        <f>I100-I96</f>
        <v>#REF!</v>
      </c>
      <c r="J101" s="57"/>
      <c r="K101" s="198" t="e">
        <f>K100-K96</f>
        <v>#REF!</v>
      </c>
      <c r="L101" s="57" t="e">
        <f>L100-L96</f>
        <v>#REF!</v>
      </c>
      <c r="M101" s="57" t="e">
        <f>M100-M96</f>
        <v>#REF!</v>
      </c>
      <c r="N101" s="57" t="e">
        <f>N100-N96</f>
        <v>#REF!</v>
      </c>
      <c r="O101" s="102"/>
      <c r="P101" s="171" t="e">
        <f>SUM(E101:O101)</f>
        <v>#REF!</v>
      </c>
      <c r="Q101" s="106"/>
      <c r="R101" s="106"/>
      <c r="S101" s="98"/>
      <c r="T101" s="98"/>
      <c r="U101" s="98"/>
      <c r="V101" s="98"/>
      <c r="W101" s="106"/>
      <c r="X101" s="106"/>
      <c r="Y101" s="106"/>
      <c r="Z101" s="106"/>
      <c r="AA101" s="106"/>
      <c r="AB101" s="98"/>
      <c r="AC101" s="98"/>
      <c r="AD101" s="98"/>
      <c r="AE101" s="98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5"/>
      <c r="AS101" s="105"/>
      <c r="AT101" s="105"/>
      <c r="AU101" s="105"/>
      <c r="AV101" s="105"/>
      <c r="AW101" s="105"/>
      <c r="AX101" s="105"/>
      <c r="AY101" s="105"/>
      <c r="AZ101" s="105"/>
    </row>
    <row r="102" spans="1:52" s="13" customFormat="1" ht="38.25" customHeight="1" thickBot="1">
      <c r="A102" s="27"/>
      <c r="B102" s="28"/>
      <c r="C102" s="28"/>
      <c r="D102" s="28"/>
      <c r="E102" s="48" t="s">
        <v>55</v>
      </c>
      <c r="F102" s="47" t="s">
        <v>54</v>
      </c>
      <c r="G102" s="49"/>
      <c r="H102" s="28"/>
      <c r="I102" s="28"/>
      <c r="J102" s="28"/>
      <c r="K102" s="183"/>
      <c r="L102" s="28"/>
      <c r="M102" s="28"/>
      <c r="N102" s="29"/>
      <c r="O102" s="105"/>
      <c r="P102" s="168"/>
      <c r="Q102" s="106"/>
      <c r="R102" s="106"/>
      <c r="S102" s="98"/>
      <c r="T102" s="98"/>
      <c r="U102" s="98"/>
      <c r="V102" s="98"/>
      <c r="W102" s="106"/>
      <c r="X102" s="106"/>
      <c r="Y102" s="106"/>
      <c r="Z102" s="106"/>
      <c r="AA102" s="106"/>
      <c r="AB102" s="98"/>
      <c r="AC102" s="98"/>
      <c r="AD102" s="98"/>
      <c r="AE102" s="98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5"/>
      <c r="AS102" s="105"/>
      <c r="AT102" s="105"/>
      <c r="AU102" s="105"/>
      <c r="AV102" s="105"/>
      <c r="AW102" s="105"/>
      <c r="AX102" s="105"/>
      <c r="AY102" s="105"/>
      <c r="AZ102" s="105"/>
    </row>
    <row r="103" spans="1:52" s="13" customFormat="1" ht="40.5">
      <c r="A103" s="459" t="str">
        <f>E102</f>
        <v>IX</v>
      </c>
      <c r="B103" s="31" t="s">
        <v>37</v>
      </c>
      <c r="C103" s="461"/>
      <c r="D103" s="52" t="s">
        <v>5</v>
      </c>
      <c r="E103" s="53" t="e">
        <f>'Приложение 1 (ОТЧЕТНЫЙ ПЕРИОД) '!#REF!</f>
        <v>#REF!</v>
      </c>
      <c r="F103" s="53" t="e">
        <f>'Приложение 1 (ОТЧЕТНЫЙ ПЕРИОД) '!#REF!</f>
        <v>#REF!</v>
      </c>
      <c r="G103" s="53" t="e">
        <f>'Приложение 1 (ОТЧЕТНЫЙ ПЕРИОД) '!#REF!</f>
        <v>#REF!</v>
      </c>
      <c r="H103" s="53" t="e">
        <f>'Приложение 1 (ОТЧЕТНЫЙ ПЕРИОД) '!#REF!</f>
        <v>#REF!</v>
      </c>
      <c r="I103" s="53" t="e">
        <f>'Приложение 1 (ОТЧЕТНЫЙ ПЕРИОД) '!#REF!</f>
        <v>#REF!</v>
      </c>
      <c r="J103" s="648"/>
      <c r="K103" s="199" t="e">
        <f>'Приложение 1 (ОТЧЕТНЫЙ ПЕРИОД) '!#REF!</f>
        <v>#REF!</v>
      </c>
      <c r="L103" s="53" t="e">
        <f>'Приложение 1 (ОТЧЕТНЫЙ ПЕРИОД) '!#REF!</f>
        <v>#REF!</v>
      </c>
      <c r="M103" s="53" t="e">
        <f>'Приложение 1 (ОТЧЕТНЫЙ ПЕРИОД) '!#REF!</f>
        <v>#REF!</v>
      </c>
      <c r="N103" s="54" t="e">
        <f>'Приложение 1 (ОТЧЕТНЫЙ ПЕРИОД) '!#REF!</f>
        <v>#REF!</v>
      </c>
      <c r="O103" s="105"/>
      <c r="P103" s="168"/>
      <c r="Q103" s="106"/>
      <c r="R103" s="685" t="str">
        <f>B104</f>
        <v>ЦИФРОВАЯ ЭКОНОМИКА</v>
      </c>
      <c r="S103" s="125" t="str">
        <f>D103</f>
        <v>Всего</v>
      </c>
      <c r="T103" s="125" t="e">
        <f>E103</f>
        <v>#REF!</v>
      </c>
      <c r="U103" s="125" t="e">
        <f t="shared" ref="U103:V103" si="32">F103</f>
        <v>#REF!</v>
      </c>
      <c r="V103" s="125" t="e">
        <f t="shared" si="32"/>
        <v>#REF!</v>
      </c>
      <c r="W103" s="125" t="e">
        <f>F103/E103%</f>
        <v>#REF!</v>
      </c>
      <c r="X103" s="126" t="e">
        <f>G103/F103%</f>
        <v>#REF!</v>
      </c>
      <c r="Y103" s="224" t="e">
        <f>V103/T103%</f>
        <v>#REF!</v>
      </c>
      <c r="Z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5"/>
      <c r="AS103" s="105"/>
      <c r="AT103" s="105"/>
      <c r="AU103" s="105"/>
      <c r="AV103" s="105"/>
      <c r="AW103" s="105"/>
      <c r="AX103" s="105"/>
      <c r="AY103" s="105"/>
      <c r="AZ103" s="105"/>
    </row>
    <row r="104" spans="1:52" s="13" customFormat="1" ht="23.25" customHeight="1">
      <c r="A104" s="459"/>
      <c r="B104" s="466" t="str">
        <f>F102</f>
        <v>ЦИФРОВАЯ ЭКОНОМИКА</v>
      </c>
      <c r="C104" s="461"/>
      <c r="D104" s="17" t="s">
        <v>14</v>
      </c>
      <c r="E104" s="50" t="e">
        <f>'Приложение 1 (ОТЧЕТНЫЙ ПЕРИОД) '!#REF!</f>
        <v>#REF!</v>
      </c>
      <c r="F104" s="50" t="e">
        <f>'Приложение 1 (ОТЧЕТНЫЙ ПЕРИОД) '!#REF!</f>
        <v>#REF!</v>
      </c>
      <c r="G104" s="50" t="e">
        <f>'Приложение 1 (ОТЧЕТНЫЙ ПЕРИОД) '!#REF!</f>
        <v>#REF!</v>
      </c>
      <c r="H104" s="50" t="e">
        <f>'Приложение 1 (ОТЧЕТНЫЙ ПЕРИОД) '!#REF!</f>
        <v>#REF!</v>
      </c>
      <c r="I104" s="50" t="e">
        <f>'Приложение 1 (ОТЧЕТНЫЙ ПЕРИОД) '!#REF!</f>
        <v>#REF!</v>
      </c>
      <c r="J104" s="649"/>
      <c r="K104" s="200" t="e">
        <f>'Приложение 1 (ОТЧЕТНЫЙ ПЕРИОД) '!#REF!</f>
        <v>#REF!</v>
      </c>
      <c r="L104" s="50" t="e">
        <f>'Приложение 1 (ОТЧЕТНЫЙ ПЕРИОД) '!#REF!</f>
        <v>#REF!</v>
      </c>
      <c r="M104" s="50" t="e">
        <f>'Приложение 1 (ОТЧЕТНЫЙ ПЕРИОД) '!#REF!</f>
        <v>#REF!</v>
      </c>
      <c r="N104" s="55" t="e">
        <f>'Приложение 1 (ОТЧЕТНЫЙ ПЕРИОД) '!#REF!</f>
        <v>#REF!</v>
      </c>
      <c r="O104" s="105"/>
      <c r="P104" s="168"/>
      <c r="Q104" s="106"/>
      <c r="R104" s="686"/>
      <c r="S104" s="123"/>
      <c r="T104" s="123"/>
      <c r="U104" s="123"/>
      <c r="V104" s="123"/>
      <c r="W104" s="119"/>
      <c r="X104" s="120"/>
      <c r="Y104" s="106"/>
      <c r="Z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5"/>
      <c r="AS104" s="105"/>
      <c r="AT104" s="105"/>
      <c r="AU104" s="105"/>
      <c r="AV104" s="105"/>
      <c r="AW104" s="105"/>
      <c r="AX104" s="105"/>
      <c r="AY104" s="105"/>
      <c r="AZ104" s="105"/>
    </row>
    <row r="105" spans="1:52" s="13" customFormat="1" ht="23.25" customHeight="1">
      <c r="A105" s="459"/>
      <c r="B105" s="651"/>
      <c r="C105" s="461"/>
      <c r="D105" s="17" t="s">
        <v>6</v>
      </c>
      <c r="E105" s="50" t="e">
        <f>'Приложение 1 (ОТЧЕТНЫЙ ПЕРИОД) '!#REF!</f>
        <v>#REF!</v>
      </c>
      <c r="F105" s="50" t="e">
        <f>'Приложение 1 (ОТЧЕТНЫЙ ПЕРИОД) '!#REF!</f>
        <v>#REF!</v>
      </c>
      <c r="G105" s="50" t="e">
        <f>'Приложение 1 (ОТЧЕТНЫЙ ПЕРИОД) '!#REF!</f>
        <v>#REF!</v>
      </c>
      <c r="H105" s="50" t="e">
        <f>'Приложение 1 (ОТЧЕТНЫЙ ПЕРИОД) '!#REF!</f>
        <v>#REF!</v>
      </c>
      <c r="I105" s="50" t="e">
        <f>'Приложение 1 (ОТЧЕТНЫЙ ПЕРИОД) '!#REF!</f>
        <v>#REF!</v>
      </c>
      <c r="J105" s="649"/>
      <c r="K105" s="200" t="e">
        <f>'Приложение 1 (ОТЧЕТНЫЙ ПЕРИОД) '!#REF!</f>
        <v>#REF!</v>
      </c>
      <c r="L105" s="50" t="e">
        <f>'Приложение 1 (ОТЧЕТНЫЙ ПЕРИОД) '!#REF!</f>
        <v>#REF!</v>
      </c>
      <c r="M105" s="50" t="e">
        <f>'Приложение 1 (ОТЧЕТНЫЙ ПЕРИОД) '!#REF!</f>
        <v>#REF!</v>
      </c>
      <c r="N105" s="55" t="e">
        <f>'Приложение 1 (ОТЧЕТНЫЙ ПЕРИОД) '!#REF!</f>
        <v>#REF!</v>
      </c>
      <c r="O105" s="105"/>
      <c r="P105" s="168"/>
      <c r="Q105" s="106"/>
      <c r="R105" s="686"/>
      <c r="S105" s="123"/>
      <c r="T105" s="123"/>
      <c r="U105" s="123"/>
      <c r="V105" s="123"/>
      <c r="W105" s="119"/>
      <c r="X105" s="120"/>
      <c r="Y105" s="106"/>
      <c r="Z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5"/>
      <c r="AS105" s="105"/>
      <c r="AT105" s="105"/>
      <c r="AU105" s="105"/>
      <c r="AV105" s="105"/>
      <c r="AW105" s="105"/>
      <c r="AX105" s="105"/>
      <c r="AY105" s="105"/>
      <c r="AZ105" s="105"/>
    </row>
    <row r="106" spans="1:52" s="13" customFormat="1" ht="23.25" customHeight="1" thickBot="1">
      <c r="A106" s="460"/>
      <c r="B106" s="652"/>
      <c r="C106" s="462"/>
      <c r="D106" s="257" t="s">
        <v>7</v>
      </c>
      <c r="E106" s="280" t="e">
        <f>'Приложение 1 (ОТЧЕТНЫЙ ПЕРИОД) '!#REF!</f>
        <v>#REF!</v>
      </c>
      <c r="F106" s="280" t="e">
        <f>'Приложение 1 (ОТЧЕТНЫЙ ПЕРИОД) '!#REF!</f>
        <v>#REF!</v>
      </c>
      <c r="G106" s="280" t="e">
        <f>'Приложение 1 (ОТЧЕТНЫЙ ПЕРИОД) '!#REF!</f>
        <v>#REF!</v>
      </c>
      <c r="H106" s="280" t="e">
        <f>'Приложение 1 (ОТЧЕТНЫЙ ПЕРИОД) '!#REF!</f>
        <v>#REF!</v>
      </c>
      <c r="I106" s="280" t="e">
        <f>'Приложение 1 (ОТЧЕТНЫЙ ПЕРИОД) '!#REF!</f>
        <v>#REF!</v>
      </c>
      <c r="J106" s="650"/>
      <c r="K106" s="281" t="e">
        <f>'Приложение 1 (ОТЧЕТНЫЙ ПЕРИОД) '!#REF!</f>
        <v>#REF!</v>
      </c>
      <c r="L106" s="280" t="e">
        <f>'Приложение 1 (ОТЧЕТНЫЙ ПЕРИОД) '!#REF!</f>
        <v>#REF!</v>
      </c>
      <c r="M106" s="280" t="e">
        <f>'Приложение 1 (ОТЧЕТНЫЙ ПЕРИОД) '!#REF!</f>
        <v>#REF!</v>
      </c>
      <c r="N106" s="282" t="e">
        <f>'Приложение 1 (ОТЧЕТНЫЙ ПЕРИОД) '!#REF!</f>
        <v>#REF!</v>
      </c>
      <c r="O106" s="105"/>
      <c r="P106" s="168"/>
      <c r="Q106" s="106"/>
      <c r="R106" s="687"/>
      <c r="S106" s="124"/>
      <c r="T106" s="124"/>
      <c r="U106" s="124"/>
      <c r="V106" s="124"/>
      <c r="W106" s="121"/>
      <c r="X106" s="122"/>
      <c r="Y106" s="106"/>
      <c r="Z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5"/>
      <c r="AS106" s="105"/>
      <c r="AT106" s="105"/>
      <c r="AU106" s="105"/>
      <c r="AV106" s="105"/>
      <c r="AW106" s="105"/>
      <c r="AX106" s="105"/>
      <c r="AY106" s="105"/>
      <c r="AZ106" s="105"/>
    </row>
    <row r="107" spans="1:52" s="13" customFormat="1" ht="23.25">
      <c r="A107"/>
      <c r="B107"/>
      <c r="C107" s="59"/>
      <c r="D107" s="60" t="s">
        <v>62</v>
      </c>
      <c r="E107" s="61" t="e">
        <f>E104+E105+E106</f>
        <v>#REF!</v>
      </c>
      <c r="F107" s="61" t="e">
        <f>F104+F105+F106</f>
        <v>#REF!</v>
      </c>
      <c r="G107" s="61" t="e">
        <f>G104+G105+G106</f>
        <v>#REF!</v>
      </c>
      <c r="H107" s="61" t="e">
        <f>H104+H105+H106</f>
        <v>#REF!</v>
      </c>
      <c r="I107" s="61" t="e">
        <f>I104+I105+I106</f>
        <v>#REF!</v>
      </c>
      <c r="J107" s="61"/>
      <c r="K107" s="197" t="e">
        <f>K104+K105+K106</f>
        <v>#REF!</v>
      </c>
      <c r="L107" s="61" t="e">
        <f>L104+L105+L106</f>
        <v>#REF!</v>
      </c>
      <c r="M107" s="61" t="e">
        <f>M104+M105+M106</f>
        <v>#REF!</v>
      </c>
      <c r="N107" s="61" t="e">
        <f>N104+N105+N106</f>
        <v>#REF!</v>
      </c>
      <c r="O107" s="110"/>
      <c r="P107" s="172" t="e">
        <f>SUM(E107:O107)</f>
        <v>#REF!</v>
      </c>
      <c r="Q107" s="106"/>
      <c r="R107" s="106"/>
      <c r="S107" s="98"/>
      <c r="T107" s="98"/>
      <c r="U107" s="98"/>
      <c r="V107" s="98"/>
      <c r="W107" s="106"/>
      <c r="X107" s="106"/>
      <c r="Y107" s="106"/>
      <c r="Z107" s="106"/>
      <c r="AA107" s="106"/>
      <c r="AB107" s="98"/>
      <c r="AC107" s="98"/>
      <c r="AD107" s="98"/>
      <c r="AE107" s="98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5"/>
      <c r="AS107" s="105"/>
      <c r="AT107" s="105"/>
      <c r="AU107" s="105"/>
      <c r="AV107" s="105"/>
      <c r="AW107" s="105"/>
      <c r="AX107" s="105"/>
      <c r="AY107" s="105"/>
      <c r="AZ107" s="105"/>
    </row>
    <row r="108" spans="1:52" s="13" customFormat="1" ht="24" thickBot="1">
      <c r="A108"/>
      <c r="B108"/>
      <c r="C108"/>
      <c r="D108" s="58" t="s">
        <v>62</v>
      </c>
      <c r="E108" s="57" t="e">
        <f>E107-E103</f>
        <v>#REF!</v>
      </c>
      <c r="F108" s="57" t="e">
        <f>F107-F103</f>
        <v>#REF!</v>
      </c>
      <c r="G108" s="57" t="e">
        <f>G107-G103</f>
        <v>#REF!</v>
      </c>
      <c r="H108" s="57" t="e">
        <f>H107-H103</f>
        <v>#REF!</v>
      </c>
      <c r="I108" s="57" t="e">
        <f>I107-I103</f>
        <v>#REF!</v>
      </c>
      <c r="J108" s="57"/>
      <c r="K108" s="198" t="e">
        <f>K107-K103</f>
        <v>#REF!</v>
      </c>
      <c r="L108" s="57" t="e">
        <f>L107-L103</f>
        <v>#REF!</v>
      </c>
      <c r="M108" s="57" t="e">
        <f>M107-M103</f>
        <v>#REF!</v>
      </c>
      <c r="N108" s="57" t="e">
        <f>N107-N103</f>
        <v>#REF!</v>
      </c>
      <c r="O108" s="102"/>
      <c r="P108" s="171" t="e">
        <f>SUM(E108:O108)</f>
        <v>#REF!</v>
      </c>
      <c r="Q108" s="106"/>
      <c r="R108" s="106"/>
      <c r="S108" s="98"/>
      <c r="T108" s="98"/>
      <c r="U108" s="98"/>
      <c r="V108" s="98"/>
      <c r="W108" s="106"/>
      <c r="X108" s="106"/>
      <c r="Y108" s="106"/>
      <c r="Z108" s="106"/>
      <c r="AA108" s="106"/>
      <c r="AB108" s="98"/>
      <c r="AC108" s="98"/>
      <c r="AD108" s="98"/>
      <c r="AE108" s="98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5"/>
      <c r="AS108" s="105"/>
      <c r="AT108" s="105"/>
      <c r="AU108" s="105"/>
      <c r="AV108" s="105"/>
      <c r="AW108" s="105"/>
      <c r="AX108" s="105"/>
      <c r="AY108" s="105"/>
      <c r="AZ108" s="105"/>
    </row>
    <row r="109" spans="1:52" s="13" customFormat="1" ht="26.25" customHeight="1" thickBot="1">
      <c r="A109" s="27"/>
      <c r="B109" s="28"/>
      <c r="C109" s="28"/>
      <c r="D109" s="28"/>
      <c r="E109" s="48" t="s">
        <v>57</v>
      </c>
      <c r="F109" s="47" t="s">
        <v>56</v>
      </c>
      <c r="G109" s="49"/>
      <c r="H109" s="28"/>
      <c r="I109" s="28"/>
      <c r="J109" s="28"/>
      <c r="K109" s="183"/>
      <c r="L109" s="28"/>
      <c r="M109" s="28"/>
      <c r="N109" s="29"/>
      <c r="O109" s="105"/>
      <c r="P109" s="168"/>
      <c r="Q109" s="106"/>
      <c r="R109" s="106"/>
      <c r="S109" s="98"/>
      <c r="T109" s="98"/>
      <c r="U109" s="98"/>
      <c r="V109" s="98"/>
      <c r="W109" s="106"/>
      <c r="X109" s="106"/>
      <c r="Y109" s="106"/>
      <c r="Z109" s="106"/>
      <c r="AA109" s="106"/>
      <c r="AB109" s="98"/>
      <c r="AC109" s="98"/>
      <c r="AD109" s="98"/>
      <c r="AE109" s="98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5"/>
      <c r="AS109" s="105"/>
      <c r="AT109" s="105"/>
      <c r="AU109" s="105"/>
      <c r="AV109" s="105"/>
      <c r="AW109" s="105"/>
      <c r="AX109" s="105"/>
      <c r="AY109" s="105"/>
      <c r="AZ109" s="105"/>
    </row>
    <row r="110" spans="1:52" s="13" customFormat="1" ht="40.5">
      <c r="A110" s="459">
        <v>1</v>
      </c>
      <c r="B110" s="31" t="s">
        <v>37</v>
      </c>
      <c r="C110" s="461"/>
      <c r="D110" s="52" t="s">
        <v>5</v>
      </c>
      <c r="E110" s="53">
        <f>'Приложение 1 (ОТЧЕТНЫЙ ПЕРИОД) '!E51</f>
        <v>0</v>
      </c>
      <c r="F110" s="53">
        <f>'Приложение 1 (ОТЧЕТНЫЙ ПЕРИОД) '!F51</f>
        <v>0</v>
      </c>
      <c r="G110" s="53">
        <f>'Приложение 1 (ОТЧЕТНЫЙ ПЕРИОД) '!G51</f>
        <v>0</v>
      </c>
      <c r="H110" s="53">
        <f>'Приложение 1 (ОТЧЕТНЫЙ ПЕРИОД) '!H51</f>
        <v>0</v>
      </c>
      <c r="I110" s="53">
        <f>'Приложение 1 (ОТЧЕТНЫЙ ПЕРИОД) '!I51</f>
        <v>0</v>
      </c>
      <c r="J110" s="648"/>
      <c r="K110" s="199">
        <f>'Приложение 1 (ОТЧЕТНЫЙ ПЕРИОД) '!K51</f>
        <v>3.7310000000000003</v>
      </c>
      <c r="L110" s="53">
        <f>'Приложение 1 (ОТЧЕТНЫЙ ПЕРИОД) '!L51</f>
        <v>0</v>
      </c>
      <c r="M110" s="53">
        <f>'Приложение 1 (ОТЧЕТНЫЙ ПЕРИОД) '!M51</f>
        <v>16.719000000000001</v>
      </c>
      <c r="N110" s="54">
        <f>'Приложение 1 (ОТЧЕТНЫЙ ПЕРИОД) '!N51</f>
        <v>20.45</v>
      </c>
      <c r="O110" s="105"/>
      <c r="P110" s="168"/>
      <c r="Q110" s="106"/>
      <c r="R110" s="685" t="str">
        <f>B111</f>
        <v>КУЛЬТУРА</v>
      </c>
      <c r="S110" s="125" t="str">
        <f>D110</f>
        <v>Всего</v>
      </c>
      <c r="T110" s="125">
        <f>E110</f>
        <v>0</v>
      </c>
      <c r="U110" s="125">
        <f t="shared" ref="U110:V110" si="33">F110</f>
        <v>0</v>
      </c>
      <c r="V110" s="125">
        <f t="shared" si="33"/>
        <v>0</v>
      </c>
      <c r="W110" s="125" t="e">
        <f>F110/E110%</f>
        <v>#DIV/0!</v>
      </c>
      <c r="X110" s="126" t="e">
        <f>G110/F110%</f>
        <v>#DIV/0!</v>
      </c>
      <c r="Y110" s="224" t="e">
        <f>V110/T110%</f>
        <v>#DIV/0!</v>
      </c>
      <c r="Z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5"/>
      <c r="AS110" s="105"/>
      <c r="AT110" s="105"/>
      <c r="AU110" s="105"/>
      <c r="AV110" s="105"/>
      <c r="AW110" s="105"/>
      <c r="AX110" s="105"/>
      <c r="AY110" s="105"/>
      <c r="AZ110" s="105"/>
    </row>
    <row r="111" spans="1:52" s="13" customFormat="1" ht="23.25" customHeight="1">
      <c r="A111" s="459"/>
      <c r="B111" s="466" t="str">
        <f>F109</f>
        <v>КУЛЬТУРА</v>
      </c>
      <c r="C111" s="461"/>
      <c r="D111" s="17" t="s">
        <v>14</v>
      </c>
      <c r="E111" s="50">
        <f>'Приложение 1 (ОТЧЕТНЫЙ ПЕРИОД) '!E52</f>
        <v>0</v>
      </c>
      <c r="F111" s="50">
        <f>'Приложение 1 (ОТЧЕТНЫЙ ПЕРИОД) '!F52</f>
        <v>0</v>
      </c>
      <c r="G111" s="50">
        <f>'Приложение 1 (ОТЧЕТНЫЙ ПЕРИОД) '!G52</f>
        <v>0</v>
      </c>
      <c r="H111" s="50">
        <f>'Приложение 1 (ОТЧЕТНЫЙ ПЕРИОД) '!H52</f>
        <v>0</v>
      </c>
      <c r="I111" s="50">
        <f>'Приложение 1 (ОТЧЕТНЫЙ ПЕРИОД) '!I52</f>
        <v>0</v>
      </c>
      <c r="J111" s="649"/>
      <c r="K111" s="200">
        <f>'Приложение 1 (ОТЧЕТНЫЙ ПЕРИОД) '!K52</f>
        <v>3.4460000000000002</v>
      </c>
      <c r="L111" s="50">
        <f>'Приложение 1 (ОТЧЕТНЫЙ ПЕРИОД) '!L52</f>
        <v>0</v>
      </c>
      <c r="M111" s="50">
        <f>'Приложение 1 (ОТЧЕТНЫЙ ПЕРИОД) '!M52</f>
        <v>14.657999999999999</v>
      </c>
      <c r="N111" s="55">
        <f>'Приложение 1 (ОТЧЕТНЫЙ ПЕРИОД) '!N52</f>
        <v>18.103999999999999</v>
      </c>
      <c r="O111" s="105"/>
      <c r="P111" s="168"/>
      <c r="Q111" s="106"/>
      <c r="R111" s="686"/>
      <c r="S111" s="123"/>
      <c r="T111" s="123"/>
      <c r="U111" s="123"/>
      <c r="V111" s="123"/>
      <c r="W111" s="119"/>
      <c r="X111" s="120"/>
      <c r="Y111" s="106"/>
      <c r="Z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5"/>
      <c r="AS111" s="105"/>
      <c r="AT111" s="105"/>
      <c r="AU111" s="105"/>
      <c r="AV111" s="105"/>
      <c r="AW111" s="105"/>
      <c r="AX111" s="105"/>
      <c r="AY111" s="105"/>
      <c r="AZ111" s="105"/>
    </row>
    <row r="112" spans="1:52" s="13" customFormat="1" ht="23.25" customHeight="1">
      <c r="A112" s="459"/>
      <c r="B112" s="651"/>
      <c r="C112" s="461"/>
      <c r="D112" s="17" t="s">
        <v>6</v>
      </c>
      <c r="E112" s="50">
        <f>'Приложение 1 (ОТЧЕТНЫЙ ПЕРИОД) '!E53</f>
        <v>0</v>
      </c>
      <c r="F112" s="50">
        <f>'Приложение 1 (ОТЧЕТНЫЙ ПЕРИОД) '!F53</f>
        <v>0</v>
      </c>
      <c r="G112" s="50">
        <f>'Приложение 1 (ОТЧЕТНЫЙ ПЕРИОД) '!G53</f>
        <v>0</v>
      </c>
      <c r="H112" s="50">
        <f>'Приложение 1 (ОТЧЕТНЫЙ ПЕРИОД) '!H53</f>
        <v>0</v>
      </c>
      <c r="I112" s="50">
        <f>'Приложение 1 (ОТЧЕТНЫЙ ПЕРИОД) '!I53</f>
        <v>0</v>
      </c>
      <c r="J112" s="649"/>
      <c r="K112" s="200">
        <f>'Приложение 1 (ОТЧЕТНЫЙ ПЕРИОД) '!K53</f>
        <v>0.27600000000000002</v>
      </c>
      <c r="L112" s="50">
        <f>'Приложение 1 (ОТЧЕТНЫЙ ПЕРИОД) '!L53</f>
        <v>0</v>
      </c>
      <c r="M112" s="50">
        <f>'Приложение 1 (ОТЧЕТНЫЙ ПЕРИОД) '!M53</f>
        <v>1.9990000000000001</v>
      </c>
      <c r="N112" s="55">
        <f>'Приложение 1 (ОТЧЕТНЫЙ ПЕРИОД) '!N53</f>
        <v>2.2750000000000004</v>
      </c>
      <c r="O112" s="105"/>
      <c r="P112" s="168"/>
      <c r="Q112" s="106"/>
      <c r="R112" s="686"/>
      <c r="S112" s="123"/>
      <c r="T112" s="123"/>
      <c r="U112" s="123"/>
      <c r="V112" s="123"/>
      <c r="W112" s="119"/>
      <c r="X112" s="120"/>
      <c r="Y112" s="106"/>
      <c r="Z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5"/>
      <c r="AS112" s="105"/>
      <c r="AT112" s="105"/>
      <c r="AU112" s="105"/>
      <c r="AV112" s="105"/>
      <c r="AW112" s="105"/>
      <c r="AX112" s="105"/>
      <c r="AY112" s="105"/>
      <c r="AZ112" s="105"/>
    </row>
    <row r="113" spans="1:52" s="13" customFormat="1" ht="23.25" customHeight="1" thickBot="1">
      <c r="A113" s="460"/>
      <c r="B113" s="652"/>
      <c r="C113" s="462"/>
      <c r="D113" s="257" t="s">
        <v>7</v>
      </c>
      <c r="E113" s="280">
        <f>'Приложение 1 (ОТЧЕТНЫЙ ПЕРИОД) '!E54</f>
        <v>0</v>
      </c>
      <c r="F113" s="280">
        <f>'Приложение 1 (ОТЧЕТНЫЙ ПЕРИОД) '!F54</f>
        <v>0</v>
      </c>
      <c r="G113" s="280">
        <f>'Приложение 1 (ОТЧЕТНЫЙ ПЕРИОД) '!G54</f>
        <v>0</v>
      </c>
      <c r="H113" s="280">
        <f>'Приложение 1 (ОТЧЕТНЫЙ ПЕРИОД) '!H54</f>
        <v>0</v>
      </c>
      <c r="I113" s="280">
        <f>'Приложение 1 (ОТЧЕТНЫЙ ПЕРИОД) '!I54</f>
        <v>0</v>
      </c>
      <c r="J113" s="650"/>
      <c r="K113" s="281">
        <f>'Приложение 1 (ОТЧЕТНЫЙ ПЕРИОД) '!K54</f>
        <v>8.9999999999999993E-3</v>
      </c>
      <c r="L113" s="280">
        <f>'Приложение 1 (ОТЧЕТНЫЙ ПЕРИОД) '!L54</f>
        <v>0</v>
      </c>
      <c r="M113" s="280">
        <f>'Приложение 1 (ОТЧЕТНЫЙ ПЕРИОД) '!M54</f>
        <v>6.2E-2</v>
      </c>
      <c r="N113" s="282">
        <f>'Приложение 1 (ОТЧЕТНЫЙ ПЕРИОД) '!N54</f>
        <v>7.0999999999999994E-2</v>
      </c>
      <c r="O113" s="105"/>
      <c r="P113" s="168"/>
      <c r="Q113" s="106"/>
      <c r="R113" s="687"/>
      <c r="S113" s="124"/>
      <c r="T113" s="124"/>
      <c r="U113" s="124"/>
      <c r="V113" s="124"/>
      <c r="W113" s="121"/>
      <c r="X113" s="122"/>
      <c r="Y113" s="106"/>
      <c r="Z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5"/>
      <c r="AS113" s="105"/>
      <c r="AT113" s="105"/>
      <c r="AU113" s="105"/>
      <c r="AV113" s="105"/>
      <c r="AW113" s="105"/>
      <c r="AX113" s="105"/>
      <c r="AY113" s="105"/>
      <c r="AZ113" s="105"/>
    </row>
    <row r="114" spans="1:52" s="13" customFormat="1" ht="23.25">
      <c r="A114"/>
      <c r="B114"/>
      <c r="C114" s="59"/>
      <c r="D114" s="60" t="s">
        <v>62</v>
      </c>
      <c r="E114" s="61">
        <f>E111+E112+E113</f>
        <v>0</v>
      </c>
      <c r="F114" s="61">
        <f>F111+F112+F113</f>
        <v>0</v>
      </c>
      <c r="G114" s="61">
        <f>G111+G112+G113</f>
        <v>0</v>
      </c>
      <c r="H114" s="61">
        <f>H111+H112+H113</f>
        <v>0</v>
      </c>
      <c r="I114" s="61">
        <f>I111+I112+I113</f>
        <v>0</v>
      </c>
      <c r="J114" s="61"/>
      <c r="K114" s="197">
        <f>K111+K112+K113</f>
        <v>3.7310000000000003</v>
      </c>
      <c r="L114" s="61">
        <f>L111+L112+L113</f>
        <v>0</v>
      </c>
      <c r="M114" s="61">
        <f>M111+M112+M113</f>
        <v>16.719000000000001</v>
      </c>
      <c r="N114" s="61">
        <f>N111+N112+N113</f>
        <v>20.45</v>
      </c>
      <c r="O114" s="110"/>
      <c r="P114" s="172">
        <f>SUM(E114:O114)</f>
        <v>40.900000000000006</v>
      </c>
      <c r="Q114" s="106"/>
      <c r="R114" s="106"/>
      <c r="S114" s="98"/>
      <c r="T114" s="98"/>
      <c r="U114" s="98"/>
      <c r="V114" s="98"/>
      <c r="W114" s="106"/>
      <c r="X114" s="106"/>
      <c r="Y114" s="106"/>
      <c r="Z114" s="106"/>
      <c r="AA114" s="106"/>
      <c r="AB114" s="98"/>
      <c r="AC114" s="98"/>
      <c r="AD114" s="98"/>
      <c r="AE114" s="98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5"/>
      <c r="AS114" s="105"/>
      <c r="AT114" s="105"/>
      <c r="AU114" s="105"/>
      <c r="AV114" s="105"/>
      <c r="AW114" s="105"/>
      <c r="AX114" s="105"/>
      <c r="AY114" s="105"/>
      <c r="AZ114" s="105"/>
    </row>
    <row r="115" spans="1:52" s="13" customFormat="1" ht="24" thickBot="1">
      <c r="A115"/>
      <c r="B115"/>
      <c r="C115"/>
      <c r="D115" s="58" t="s">
        <v>62</v>
      </c>
      <c r="E115" s="57">
        <f>E114-E110</f>
        <v>0</v>
      </c>
      <c r="F115" s="57">
        <f>F114-F110</f>
        <v>0</v>
      </c>
      <c r="G115" s="57">
        <f>G114-G110</f>
        <v>0</v>
      </c>
      <c r="H115" s="57">
        <f>H114-H110</f>
        <v>0</v>
      </c>
      <c r="I115" s="57">
        <f>I114-I110</f>
        <v>0</v>
      </c>
      <c r="J115" s="57"/>
      <c r="K115" s="198">
        <f>K114-K110</f>
        <v>0</v>
      </c>
      <c r="L115" s="57">
        <f>L114-L110</f>
        <v>0</v>
      </c>
      <c r="M115" s="57">
        <f>M114-M110</f>
        <v>0</v>
      </c>
      <c r="N115" s="57">
        <f>N114-N110</f>
        <v>0</v>
      </c>
      <c r="O115" s="102"/>
      <c r="P115" s="171">
        <f>SUM(E115:O115)</f>
        <v>0</v>
      </c>
      <c r="Q115" s="106"/>
      <c r="R115" s="106"/>
      <c r="S115" s="98"/>
      <c r="T115" s="98"/>
      <c r="U115" s="98"/>
      <c r="V115" s="98"/>
      <c r="W115" s="106"/>
      <c r="X115" s="106"/>
      <c r="Y115" s="106"/>
      <c r="Z115" s="106"/>
      <c r="AA115" s="106"/>
      <c r="AB115" s="98"/>
      <c r="AC115" s="98"/>
      <c r="AD115" s="98"/>
      <c r="AE115" s="98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5"/>
      <c r="AS115" s="105"/>
      <c r="AT115" s="105"/>
      <c r="AU115" s="105"/>
      <c r="AV115" s="105"/>
      <c r="AW115" s="105"/>
      <c r="AX115" s="105"/>
      <c r="AY115" s="105"/>
      <c r="AZ115" s="105"/>
    </row>
    <row r="116" spans="1:52" s="13" customFormat="1" ht="32.25" customHeight="1" thickBot="1">
      <c r="A116" s="27"/>
      <c r="B116" s="28"/>
      <c r="C116" s="28"/>
      <c r="D116" s="28"/>
      <c r="E116" s="48" t="s">
        <v>59</v>
      </c>
      <c r="F116" s="47" t="s">
        <v>58</v>
      </c>
      <c r="G116" s="49"/>
      <c r="H116" s="28"/>
      <c r="I116" s="28"/>
      <c r="J116" s="28"/>
      <c r="K116" s="183"/>
      <c r="L116" s="28"/>
      <c r="M116" s="28"/>
      <c r="N116" s="29"/>
      <c r="O116" s="105"/>
      <c r="P116" s="168"/>
      <c r="Q116" s="106"/>
      <c r="R116" s="106"/>
      <c r="S116" s="98"/>
      <c r="T116" s="98"/>
      <c r="U116" s="98"/>
      <c r="V116" s="98"/>
      <c r="W116" s="106"/>
      <c r="X116" s="106"/>
      <c r="Y116" s="106"/>
      <c r="Z116" s="106"/>
      <c r="AA116" s="106"/>
      <c r="AB116" s="98"/>
      <c r="AC116" s="98"/>
      <c r="AD116" s="98"/>
      <c r="AE116" s="98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5"/>
      <c r="AS116" s="105"/>
      <c r="AT116" s="105"/>
      <c r="AU116" s="105"/>
      <c r="AV116" s="105"/>
      <c r="AW116" s="105"/>
      <c r="AX116" s="105"/>
      <c r="AY116" s="105"/>
      <c r="AZ116" s="105"/>
    </row>
    <row r="117" spans="1:52" s="13" customFormat="1" ht="40.5">
      <c r="A117" s="459" t="str">
        <f>E116</f>
        <v>XI</v>
      </c>
      <c r="B117" s="31" t="s">
        <v>37</v>
      </c>
      <c r="C117" s="461"/>
      <c r="D117" s="52" t="s">
        <v>5</v>
      </c>
      <c r="E117" s="53" t="e">
        <f>'Приложение 1 (ОТЧЕТНЫЙ ПЕРИОД) '!#REF!</f>
        <v>#REF!</v>
      </c>
      <c r="F117" s="53" t="e">
        <f>'Приложение 1 (ОТЧЕТНЫЙ ПЕРИОД) '!#REF!</f>
        <v>#REF!</v>
      </c>
      <c r="G117" s="53" t="e">
        <f>'Приложение 1 (ОТЧЕТНЫЙ ПЕРИОД) '!#REF!</f>
        <v>#REF!</v>
      </c>
      <c r="H117" s="53" t="e">
        <f>'Приложение 1 (ОТЧЕТНЫЙ ПЕРИОД) '!#REF!</f>
        <v>#REF!</v>
      </c>
      <c r="I117" s="53" t="e">
        <f>'Приложение 1 (ОТЧЕТНЫЙ ПЕРИОД) '!#REF!</f>
        <v>#REF!</v>
      </c>
      <c r="J117" s="648"/>
      <c r="K117" s="199" t="e">
        <f>'Приложение 1 (ОТЧЕТНЫЙ ПЕРИОД) '!#REF!</f>
        <v>#REF!</v>
      </c>
      <c r="L117" s="53" t="e">
        <f>'Приложение 1 (ОТЧЕТНЫЙ ПЕРИОД) '!#REF!</f>
        <v>#REF!</v>
      </c>
      <c r="M117" s="53" t="e">
        <f>'Приложение 1 (ОТЧЕТНЫЙ ПЕРИОД) '!#REF!</f>
        <v>#REF!</v>
      </c>
      <c r="N117" s="54" t="e">
        <f>'Приложение 1 (ОТЧЕТНЫЙ ПЕРИОД) '!#REF!</f>
        <v>#REF!</v>
      </c>
      <c r="O117" s="105"/>
      <c r="P117" s="168"/>
      <c r="Q117" s="106"/>
      <c r="R117" s="685" t="str">
        <f>B118</f>
        <v>МАЛОЕ И СРЕДНЕЕ ПРЕДПРИНИМАТЕЛЬСТВО</v>
      </c>
      <c r="S117" s="125" t="str">
        <f>D117</f>
        <v>Всего</v>
      </c>
      <c r="T117" s="125" t="e">
        <f>E117</f>
        <v>#REF!</v>
      </c>
      <c r="U117" s="125" t="e">
        <f t="shared" ref="U117:V117" si="34">F117</f>
        <v>#REF!</v>
      </c>
      <c r="V117" s="125" t="e">
        <f t="shared" si="34"/>
        <v>#REF!</v>
      </c>
      <c r="W117" s="125" t="e">
        <f>F117/E117%</f>
        <v>#REF!</v>
      </c>
      <c r="X117" s="126" t="e">
        <f>G117/F117%</f>
        <v>#REF!</v>
      </c>
      <c r="Y117" s="224" t="e">
        <f>V117/T117%</f>
        <v>#REF!</v>
      </c>
      <c r="Z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5"/>
      <c r="AS117" s="105"/>
      <c r="AT117" s="105"/>
      <c r="AU117" s="105"/>
      <c r="AV117" s="105"/>
      <c r="AW117" s="105"/>
      <c r="AX117" s="105"/>
      <c r="AY117" s="105"/>
      <c r="AZ117" s="105"/>
    </row>
    <row r="118" spans="1:52" s="13" customFormat="1" ht="23.25" customHeight="1">
      <c r="A118" s="459"/>
      <c r="B118" s="466" t="str">
        <f>F116</f>
        <v>МАЛОЕ И СРЕДНЕЕ ПРЕДПРИНИМАТЕЛЬСТВО</v>
      </c>
      <c r="C118" s="461"/>
      <c r="D118" s="17" t="s">
        <v>14</v>
      </c>
      <c r="E118" s="50" t="e">
        <f>'Приложение 1 (ОТЧЕТНЫЙ ПЕРИОД) '!#REF!</f>
        <v>#REF!</v>
      </c>
      <c r="F118" s="50" t="e">
        <f>'Приложение 1 (ОТЧЕТНЫЙ ПЕРИОД) '!#REF!</f>
        <v>#REF!</v>
      </c>
      <c r="G118" s="50" t="e">
        <f>'Приложение 1 (ОТЧЕТНЫЙ ПЕРИОД) '!#REF!</f>
        <v>#REF!</v>
      </c>
      <c r="H118" s="50" t="e">
        <f>'Приложение 1 (ОТЧЕТНЫЙ ПЕРИОД) '!#REF!</f>
        <v>#REF!</v>
      </c>
      <c r="I118" s="50" t="e">
        <f>'Приложение 1 (ОТЧЕТНЫЙ ПЕРИОД) '!#REF!</f>
        <v>#REF!</v>
      </c>
      <c r="J118" s="649"/>
      <c r="K118" s="200" t="e">
        <f>'Приложение 1 (ОТЧЕТНЫЙ ПЕРИОД) '!#REF!</f>
        <v>#REF!</v>
      </c>
      <c r="L118" s="50" t="e">
        <f>'Приложение 1 (ОТЧЕТНЫЙ ПЕРИОД) '!#REF!</f>
        <v>#REF!</v>
      </c>
      <c r="M118" s="50" t="e">
        <f>'Приложение 1 (ОТЧЕТНЫЙ ПЕРИОД) '!#REF!</f>
        <v>#REF!</v>
      </c>
      <c r="N118" s="55" t="e">
        <f>'Приложение 1 (ОТЧЕТНЫЙ ПЕРИОД) '!#REF!</f>
        <v>#REF!</v>
      </c>
      <c r="O118" s="105"/>
      <c r="P118" s="168"/>
      <c r="Q118" s="106"/>
      <c r="R118" s="686"/>
      <c r="S118" s="123"/>
      <c r="T118" s="123"/>
      <c r="U118" s="123"/>
      <c r="V118" s="123"/>
      <c r="W118" s="119"/>
      <c r="X118" s="120"/>
      <c r="Y118" s="106"/>
      <c r="Z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5"/>
      <c r="AS118" s="105"/>
      <c r="AT118" s="105"/>
      <c r="AU118" s="105"/>
      <c r="AV118" s="105"/>
      <c r="AW118" s="105"/>
      <c r="AX118" s="105"/>
      <c r="AY118" s="105"/>
      <c r="AZ118" s="105"/>
    </row>
    <row r="119" spans="1:52" s="13" customFormat="1" ht="23.25" customHeight="1">
      <c r="A119" s="459"/>
      <c r="B119" s="651"/>
      <c r="C119" s="461"/>
      <c r="D119" s="17" t="s">
        <v>6</v>
      </c>
      <c r="E119" s="50" t="e">
        <f>'Приложение 1 (ОТЧЕТНЫЙ ПЕРИОД) '!#REF!</f>
        <v>#REF!</v>
      </c>
      <c r="F119" s="50" t="e">
        <f>'Приложение 1 (ОТЧЕТНЫЙ ПЕРИОД) '!#REF!</f>
        <v>#REF!</v>
      </c>
      <c r="G119" s="50" t="e">
        <f>'Приложение 1 (ОТЧЕТНЫЙ ПЕРИОД) '!#REF!</f>
        <v>#REF!</v>
      </c>
      <c r="H119" s="50" t="e">
        <f>'Приложение 1 (ОТЧЕТНЫЙ ПЕРИОД) '!#REF!</f>
        <v>#REF!</v>
      </c>
      <c r="I119" s="50" t="e">
        <f>'Приложение 1 (ОТЧЕТНЫЙ ПЕРИОД) '!#REF!</f>
        <v>#REF!</v>
      </c>
      <c r="J119" s="649"/>
      <c r="K119" s="200" t="e">
        <f>'Приложение 1 (ОТЧЕТНЫЙ ПЕРИОД) '!#REF!</f>
        <v>#REF!</v>
      </c>
      <c r="L119" s="50" t="e">
        <f>'Приложение 1 (ОТЧЕТНЫЙ ПЕРИОД) '!#REF!</f>
        <v>#REF!</v>
      </c>
      <c r="M119" s="50" t="e">
        <f>'Приложение 1 (ОТЧЕТНЫЙ ПЕРИОД) '!#REF!</f>
        <v>#REF!</v>
      </c>
      <c r="N119" s="55" t="e">
        <f>'Приложение 1 (ОТЧЕТНЫЙ ПЕРИОД) '!#REF!</f>
        <v>#REF!</v>
      </c>
      <c r="O119" s="105"/>
      <c r="P119" s="168"/>
      <c r="Q119" s="106"/>
      <c r="R119" s="686"/>
      <c r="S119" s="123"/>
      <c r="T119" s="123"/>
      <c r="U119" s="123"/>
      <c r="V119" s="123"/>
      <c r="W119" s="119"/>
      <c r="X119" s="120"/>
      <c r="Y119" s="106"/>
      <c r="Z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5"/>
      <c r="AS119" s="105"/>
      <c r="AT119" s="105"/>
      <c r="AU119" s="105"/>
      <c r="AV119" s="105"/>
      <c r="AW119" s="105"/>
      <c r="AX119" s="105"/>
      <c r="AY119" s="105"/>
      <c r="AZ119" s="105"/>
    </row>
    <row r="120" spans="1:52" s="13" customFormat="1" ht="23.25" customHeight="1" thickBot="1">
      <c r="A120" s="460"/>
      <c r="B120" s="652"/>
      <c r="C120" s="462"/>
      <c r="D120" s="257" t="s">
        <v>7</v>
      </c>
      <c r="E120" s="280" t="e">
        <f>'Приложение 1 (ОТЧЕТНЫЙ ПЕРИОД) '!#REF!</f>
        <v>#REF!</v>
      </c>
      <c r="F120" s="280" t="e">
        <f>'Приложение 1 (ОТЧЕТНЫЙ ПЕРИОД) '!#REF!</f>
        <v>#REF!</v>
      </c>
      <c r="G120" s="280" t="e">
        <f>'Приложение 1 (ОТЧЕТНЫЙ ПЕРИОД) '!#REF!</f>
        <v>#REF!</v>
      </c>
      <c r="H120" s="280" t="e">
        <f>'Приложение 1 (ОТЧЕТНЫЙ ПЕРИОД) '!#REF!</f>
        <v>#REF!</v>
      </c>
      <c r="I120" s="280" t="e">
        <f>'Приложение 1 (ОТЧЕТНЫЙ ПЕРИОД) '!#REF!</f>
        <v>#REF!</v>
      </c>
      <c r="J120" s="650"/>
      <c r="K120" s="281" t="e">
        <f>'Приложение 1 (ОТЧЕТНЫЙ ПЕРИОД) '!#REF!</f>
        <v>#REF!</v>
      </c>
      <c r="L120" s="280" t="e">
        <f>'Приложение 1 (ОТЧЕТНЫЙ ПЕРИОД) '!#REF!</f>
        <v>#REF!</v>
      </c>
      <c r="M120" s="280" t="e">
        <f>'Приложение 1 (ОТЧЕТНЫЙ ПЕРИОД) '!#REF!</f>
        <v>#REF!</v>
      </c>
      <c r="N120" s="282" t="e">
        <f>'Приложение 1 (ОТЧЕТНЫЙ ПЕРИОД) '!#REF!</f>
        <v>#REF!</v>
      </c>
      <c r="O120" s="105"/>
      <c r="P120" s="168"/>
      <c r="Q120" s="106"/>
      <c r="R120" s="687"/>
      <c r="S120" s="124"/>
      <c r="T120" s="124"/>
      <c r="U120" s="124"/>
      <c r="V120" s="124"/>
      <c r="W120" s="121"/>
      <c r="X120" s="122"/>
      <c r="Y120" s="106"/>
      <c r="Z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5"/>
      <c r="AS120" s="105"/>
      <c r="AT120" s="105"/>
      <c r="AU120" s="105"/>
      <c r="AV120" s="105"/>
      <c r="AW120" s="105"/>
      <c r="AX120" s="105"/>
      <c r="AY120" s="105"/>
      <c r="AZ120" s="105"/>
    </row>
    <row r="121" spans="1:52" s="13" customFormat="1" ht="23.25">
      <c r="A121"/>
      <c r="B121"/>
      <c r="C121" s="59"/>
      <c r="D121" s="60" t="s">
        <v>62</v>
      </c>
      <c r="E121" s="61" t="e">
        <f>E118+E119+E120</f>
        <v>#REF!</v>
      </c>
      <c r="F121" s="61" t="e">
        <f>F118+F119+F120</f>
        <v>#REF!</v>
      </c>
      <c r="G121" s="61" t="e">
        <f>G118+G119+G120</f>
        <v>#REF!</v>
      </c>
      <c r="H121" s="61" t="e">
        <f>H118+H119+H120</f>
        <v>#REF!</v>
      </c>
      <c r="I121" s="61" t="e">
        <f>I118+I119+I120</f>
        <v>#REF!</v>
      </c>
      <c r="J121" s="61"/>
      <c r="K121" s="197" t="e">
        <f>K118+K119+K120</f>
        <v>#REF!</v>
      </c>
      <c r="L121" s="61" t="e">
        <f>L118+L119+L120</f>
        <v>#REF!</v>
      </c>
      <c r="M121" s="61" t="e">
        <f>M118+M119+M120</f>
        <v>#REF!</v>
      </c>
      <c r="N121" s="61" t="e">
        <f>N118+N119+N120</f>
        <v>#REF!</v>
      </c>
      <c r="O121" s="110"/>
      <c r="P121" s="172" t="e">
        <f>SUM(E121:O121)</f>
        <v>#REF!</v>
      </c>
      <c r="Q121" s="106"/>
      <c r="R121" s="106"/>
      <c r="S121" s="98"/>
      <c r="T121" s="98"/>
      <c r="U121" s="98"/>
      <c r="V121" s="98"/>
      <c r="W121" s="106"/>
      <c r="X121" s="106"/>
      <c r="Y121" s="106"/>
      <c r="Z121" s="106"/>
      <c r="AA121" s="106"/>
      <c r="AB121" s="98"/>
      <c r="AC121" s="98"/>
      <c r="AD121" s="98"/>
      <c r="AE121" s="98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5"/>
      <c r="AS121" s="105"/>
      <c r="AT121" s="105"/>
      <c r="AU121" s="105"/>
      <c r="AV121" s="105"/>
      <c r="AW121" s="105"/>
      <c r="AX121" s="105"/>
      <c r="AY121" s="105"/>
      <c r="AZ121" s="105"/>
    </row>
    <row r="122" spans="1:52" s="13" customFormat="1" ht="24" thickBot="1">
      <c r="A122"/>
      <c r="B122"/>
      <c r="C122"/>
      <c r="D122" s="58" t="s">
        <v>62</v>
      </c>
      <c r="E122" s="57" t="e">
        <f>E121-E117</f>
        <v>#REF!</v>
      </c>
      <c r="F122" s="57" t="e">
        <f>F121-F117</f>
        <v>#REF!</v>
      </c>
      <c r="G122" s="57" t="e">
        <f>G121-G117</f>
        <v>#REF!</v>
      </c>
      <c r="H122" s="57" t="e">
        <f>H121-H117</f>
        <v>#REF!</v>
      </c>
      <c r="I122" s="57" t="e">
        <f>I121-I117</f>
        <v>#REF!</v>
      </c>
      <c r="J122" s="57"/>
      <c r="K122" s="198" t="e">
        <f>K121-K117</f>
        <v>#REF!</v>
      </c>
      <c r="L122" s="57" t="e">
        <f>L121-L117</f>
        <v>#REF!</v>
      </c>
      <c r="M122" s="57" t="e">
        <f>M121-M117</f>
        <v>#REF!</v>
      </c>
      <c r="N122" s="57" t="e">
        <f>N121-N117</f>
        <v>#REF!</v>
      </c>
      <c r="O122" s="102"/>
      <c r="P122" s="171" t="e">
        <f>SUM(E122:O122)</f>
        <v>#REF!</v>
      </c>
      <c r="Q122" s="106"/>
      <c r="R122" s="106"/>
      <c r="S122" s="98"/>
      <c r="T122" s="98"/>
      <c r="U122" s="98"/>
      <c r="V122" s="98"/>
      <c r="W122" s="106"/>
      <c r="X122" s="106"/>
      <c r="Y122" s="106"/>
      <c r="Z122" s="106"/>
      <c r="AA122" s="106"/>
      <c r="AB122" s="98"/>
      <c r="AC122" s="98"/>
      <c r="AD122" s="98"/>
      <c r="AE122" s="98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5"/>
      <c r="AS122" s="105"/>
      <c r="AT122" s="105"/>
      <c r="AU122" s="105"/>
      <c r="AV122" s="105"/>
      <c r="AW122" s="105"/>
      <c r="AX122" s="105"/>
      <c r="AY122" s="105"/>
      <c r="AZ122" s="105"/>
    </row>
    <row r="123" spans="1:52" s="13" customFormat="1" ht="32.25" customHeight="1" thickBot="1">
      <c r="A123" s="27"/>
      <c r="B123" s="28"/>
      <c r="C123" s="28"/>
      <c r="D123" s="28"/>
      <c r="E123" s="48" t="s">
        <v>61</v>
      </c>
      <c r="F123" s="47" t="s">
        <v>60</v>
      </c>
      <c r="G123" s="49"/>
      <c r="H123" s="28"/>
      <c r="I123" s="28"/>
      <c r="J123" s="28"/>
      <c r="K123" s="183"/>
      <c r="L123" s="28"/>
      <c r="M123" s="28"/>
      <c r="N123" s="29"/>
      <c r="O123" s="105"/>
      <c r="P123" s="168"/>
      <c r="Q123" s="106"/>
      <c r="R123" s="106"/>
      <c r="S123" s="98"/>
      <c r="T123" s="98"/>
      <c r="U123" s="98"/>
      <c r="V123" s="98"/>
      <c r="W123" s="106"/>
      <c r="X123" s="106"/>
      <c r="Y123" s="106"/>
      <c r="Z123" s="106"/>
      <c r="AA123" s="106"/>
      <c r="AB123" s="98"/>
      <c r="AC123" s="98"/>
      <c r="AD123" s="98"/>
      <c r="AE123" s="98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5"/>
      <c r="AS123" s="105"/>
      <c r="AT123" s="105"/>
      <c r="AU123" s="105"/>
      <c r="AV123" s="105"/>
      <c r="AW123" s="105"/>
      <c r="AX123" s="105"/>
      <c r="AY123" s="105"/>
      <c r="AZ123" s="105"/>
    </row>
    <row r="124" spans="1:52" s="13" customFormat="1" ht="40.5">
      <c r="A124" s="459" t="str">
        <f>E123</f>
        <v>XII</v>
      </c>
      <c r="B124" s="31" t="s">
        <v>37</v>
      </c>
      <c r="C124" s="461"/>
      <c r="D124" s="52" t="s">
        <v>5</v>
      </c>
      <c r="E124" s="53" t="e">
        <f>'Приложение 1 (ОТЧЕТНЫЙ ПЕРИОД) '!#REF!</f>
        <v>#REF!</v>
      </c>
      <c r="F124" s="53" t="e">
        <f>'Приложение 1 (ОТЧЕТНЫЙ ПЕРИОД) '!#REF!</f>
        <v>#REF!</v>
      </c>
      <c r="G124" s="53" t="e">
        <f>'Приложение 1 (ОТЧЕТНЫЙ ПЕРИОД) '!#REF!</f>
        <v>#REF!</v>
      </c>
      <c r="H124" s="53" t="e">
        <f>'Приложение 1 (ОТЧЕТНЫЙ ПЕРИОД) '!#REF!</f>
        <v>#REF!</v>
      </c>
      <c r="I124" s="53" t="e">
        <f>'Приложение 1 (ОТЧЕТНЫЙ ПЕРИОД) '!#REF!</f>
        <v>#REF!</v>
      </c>
      <c r="J124" s="648"/>
      <c r="K124" s="199" t="e">
        <f>'Приложение 1 (ОТЧЕТНЫЙ ПЕРИОД) '!#REF!</f>
        <v>#REF!</v>
      </c>
      <c r="L124" s="53" t="e">
        <f>'Приложение 1 (ОТЧЕТНЫЙ ПЕРИОД) '!#REF!</f>
        <v>#REF!</v>
      </c>
      <c r="M124" s="53" t="e">
        <f>'Приложение 1 (ОТЧЕТНЫЙ ПЕРИОД) '!#REF!</f>
        <v>#REF!</v>
      </c>
      <c r="N124" s="54" t="e">
        <f>'Приложение 1 (ОТЧЕТНЫЙ ПЕРИОД) '!#REF!</f>
        <v>#REF!</v>
      </c>
      <c r="O124" s="105"/>
      <c r="P124" s="168"/>
      <c r="Q124" s="106"/>
      <c r="R124" s="685" t="str">
        <f>B125</f>
        <v>МЕЖДУНАРОДНАЯ КООПЕРАЦИЯ И ЭКСПОРТ</v>
      </c>
      <c r="S124" s="125" t="str">
        <f>D124</f>
        <v>Всего</v>
      </c>
      <c r="T124" s="125" t="e">
        <f>E124</f>
        <v>#REF!</v>
      </c>
      <c r="U124" s="125" t="e">
        <f t="shared" ref="U124:V124" si="35">F124</f>
        <v>#REF!</v>
      </c>
      <c r="V124" s="125" t="e">
        <f t="shared" si="35"/>
        <v>#REF!</v>
      </c>
      <c r="W124" s="125" t="e">
        <f>F124/E124%</f>
        <v>#REF!</v>
      </c>
      <c r="X124" s="126" t="e">
        <f>G124/F124%</f>
        <v>#REF!</v>
      </c>
      <c r="Y124" s="224" t="e">
        <f>V124/T124%</f>
        <v>#REF!</v>
      </c>
      <c r="Z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5"/>
      <c r="AS124" s="105"/>
      <c r="AT124" s="105"/>
      <c r="AU124" s="105"/>
      <c r="AV124" s="105"/>
      <c r="AW124" s="105"/>
      <c r="AX124" s="105"/>
      <c r="AY124" s="105"/>
      <c r="AZ124" s="105"/>
    </row>
    <row r="125" spans="1:52" s="13" customFormat="1" ht="20.25" customHeight="1">
      <c r="A125" s="459"/>
      <c r="B125" s="466" t="str">
        <f>F123</f>
        <v>МЕЖДУНАРОДНАЯ КООПЕРАЦИЯ И ЭКСПОРТ</v>
      </c>
      <c r="C125" s="461"/>
      <c r="D125" s="17" t="s">
        <v>14</v>
      </c>
      <c r="E125" s="50" t="e">
        <f>'Приложение 1 (ОТЧЕТНЫЙ ПЕРИОД) '!#REF!</f>
        <v>#REF!</v>
      </c>
      <c r="F125" s="50" t="e">
        <f>'Приложение 1 (ОТЧЕТНЫЙ ПЕРИОД) '!#REF!</f>
        <v>#REF!</v>
      </c>
      <c r="G125" s="50" t="e">
        <f>'Приложение 1 (ОТЧЕТНЫЙ ПЕРИОД) '!#REF!</f>
        <v>#REF!</v>
      </c>
      <c r="H125" s="50" t="e">
        <f>'Приложение 1 (ОТЧЕТНЫЙ ПЕРИОД) '!#REF!</f>
        <v>#REF!</v>
      </c>
      <c r="I125" s="50" t="e">
        <f>'Приложение 1 (ОТЧЕТНЫЙ ПЕРИОД) '!#REF!</f>
        <v>#REF!</v>
      </c>
      <c r="J125" s="649"/>
      <c r="K125" s="200" t="e">
        <f>'Приложение 1 (ОТЧЕТНЫЙ ПЕРИОД) '!#REF!</f>
        <v>#REF!</v>
      </c>
      <c r="L125" s="50" t="e">
        <f>'Приложение 1 (ОТЧЕТНЫЙ ПЕРИОД) '!#REF!</f>
        <v>#REF!</v>
      </c>
      <c r="M125" s="50" t="e">
        <f>'Приложение 1 (ОТЧЕТНЫЙ ПЕРИОД) '!#REF!</f>
        <v>#REF!</v>
      </c>
      <c r="N125" s="55" t="e">
        <f>'Приложение 1 (ОТЧЕТНЫЙ ПЕРИОД) '!#REF!</f>
        <v>#REF!</v>
      </c>
      <c r="O125" s="105"/>
      <c r="P125" s="168"/>
      <c r="Q125" s="106"/>
      <c r="R125" s="686"/>
      <c r="S125" s="123"/>
      <c r="T125" s="123"/>
      <c r="U125" s="123"/>
      <c r="V125" s="123"/>
      <c r="W125" s="119"/>
      <c r="X125" s="120"/>
      <c r="Y125" s="106"/>
      <c r="Z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5"/>
      <c r="AS125" s="105"/>
      <c r="AT125" s="105"/>
      <c r="AU125" s="105"/>
      <c r="AV125" s="105"/>
      <c r="AW125" s="105"/>
      <c r="AX125" s="105"/>
      <c r="AY125" s="105"/>
      <c r="AZ125" s="105"/>
    </row>
    <row r="126" spans="1:52" s="13" customFormat="1" ht="20.25" customHeight="1">
      <c r="A126" s="459"/>
      <c r="B126" s="651"/>
      <c r="C126" s="461"/>
      <c r="D126" s="17" t="s">
        <v>6</v>
      </c>
      <c r="E126" s="50" t="e">
        <f>'Приложение 1 (ОТЧЕТНЫЙ ПЕРИОД) '!#REF!</f>
        <v>#REF!</v>
      </c>
      <c r="F126" s="50" t="e">
        <f>'Приложение 1 (ОТЧЕТНЫЙ ПЕРИОД) '!#REF!</f>
        <v>#REF!</v>
      </c>
      <c r="G126" s="50" t="e">
        <f>'Приложение 1 (ОТЧЕТНЫЙ ПЕРИОД) '!#REF!</f>
        <v>#REF!</v>
      </c>
      <c r="H126" s="50" t="e">
        <f>'Приложение 1 (ОТЧЕТНЫЙ ПЕРИОД) '!#REF!</f>
        <v>#REF!</v>
      </c>
      <c r="I126" s="50" t="e">
        <f>'Приложение 1 (ОТЧЕТНЫЙ ПЕРИОД) '!#REF!</f>
        <v>#REF!</v>
      </c>
      <c r="J126" s="649"/>
      <c r="K126" s="200" t="e">
        <f>'Приложение 1 (ОТЧЕТНЫЙ ПЕРИОД) '!#REF!</f>
        <v>#REF!</v>
      </c>
      <c r="L126" s="50" t="e">
        <f>'Приложение 1 (ОТЧЕТНЫЙ ПЕРИОД) '!#REF!</f>
        <v>#REF!</v>
      </c>
      <c r="M126" s="50" t="e">
        <f>'Приложение 1 (ОТЧЕТНЫЙ ПЕРИОД) '!#REF!</f>
        <v>#REF!</v>
      </c>
      <c r="N126" s="55" t="e">
        <f>'Приложение 1 (ОТЧЕТНЫЙ ПЕРИОД) '!#REF!</f>
        <v>#REF!</v>
      </c>
      <c r="O126" s="105"/>
      <c r="P126" s="168"/>
      <c r="Q126" s="106"/>
      <c r="R126" s="686"/>
      <c r="S126" s="123"/>
      <c r="T126" s="123"/>
      <c r="U126" s="123"/>
      <c r="V126" s="123"/>
      <c r="W126" s="119"/>
      <c r="X126" s="120"/>
      <c r="Y126" s="106"/>
      <c r="Z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5"/>
      <c r="AS126" s="105"/>
      <c r="AT126" s="105"/>
      <c r="AU126" s="105"/>
      <c r="AV126" s="105"/>
      <c r="AW126" s="105"/>
      <c r="AX126" s="105"/>
      <c r="AY126" s="105"/>
      <c r="AZ126" s="105"/>
    </row>
    <row r="127" spans="1:52" s="13" customFormat="1" ht="21" customHeight="1" thickBot="1">
      <c r="A127" s="460"/>
      <c r="B127" s="652"/>
      <c r="C127" s="462"/>
      <c r="D127" s="257" t="s">
        <v>7</v>
      </c>
      <c r="E127" s="280" t="e">
        <f>'Приложение 1 (ОТЧЕТНЫЙ ПЕРИОД) '!#REF!</f>
        <v>#REF!</v>
      </c>
      <c r="F127" s="280" t="e">
        <f>'Приложение 1 (ОТЧЕТНЫЙ ПЕРИОД) '!#REF!</f>
        <v>#REF!</v>
      </c>
      <c r="G127" s="280" t="e">
        <f>'Приложение 1 (ОТЧЕТНЫЙ ПЕРИОД) '!#REF!</f>
        <v>#REF!</v>
      </c>
      <c r="H127" s="280" t="e">
        <f>'Приложение 1 (ОТЧЕТНЫЙ ПЕРИОД) '!#REF!</f>
        <v>#REF!</v>
      </c>
      <c r="I127" s="280" t="e">
        <f>'Приложение 1 (ОТЧЕТНЫЙ ПЕРИОД) '!#REF!</f>
        <v>#REF!</v>
      </c>
      <c r="J127" s="650"/>
      <c r="K127" s="281" t="e">
        <f>'Приложение 1 (ОТЧЕТНЫЙ ПЕРИОД) '!#REF!</f>
        <v>#REF!</v>
      </c>
      <c r="L127" s="280" t="e">
        <f>'Приложение 1 (ОТЧЕТНЫЙ ПЕРИОД) '!#REF!</f>
        <v>#REF!</v>
      </c>
      <c r="M127" s="280" t="e">
        <f>'Приложение 1 (ОТЧЕТНЫЙ ПЕРИОД) '!#REF!</f>
        <v>#REF!</v>
      </c>
      <c r="N127" s="282" t="e">
        <f>'Приложение 1 (ОТЧЕТНЫЙ ПЕРИОД) '!#REF!</f>
        <v>#REF!</v>
      </c>
      <c r="O127" s="105"/>
      <c r="P127" s="168"/>
      <c r="Q127" s="106"/>
      <c r="R127" s="687"/>
      <c r="S127" s="124"/>
      <c r="T127" s="124"/>
      <c r="U127" s="124"/>
      <c r="V127" s="124"/>
      <c r="W127" s="121"/>
      <c r="X127" s="122"/>
      <c r="Y127" s="106"/>
      <c r="Z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5"/>
      <c r="AS127" s="105"/>
      <c r="AT127" s="105"/>
      <c r="AU127" s="105"/>
      <c r="AV127" s="105"/>
      <c r="AW127" s="105"/>
      <c r="AX127" s="105"/>
      <c r="AY127" s="105"/>
      <c r="AZ127" s="105"/>
    </row>
    <row r="128" spans="1:52" s="13" customFormat="1" ht="23.25">
      <c r="A128"/>
      <c r="B128"/>
      <c r="C128" s="59"/>
      <c r="D128" s="60" t="s">
        <v>62</v>
      </c>
      <c r="E128" s="61" t="e">
        <f>E125+E126+E127</f>
        <v>#REF!</v>
      </c>
      <c r="F128" s="61" t="e">
        <f>F125+F126+F127</f>
        <v>#REF!</v>
      </c>
      <c r="G128" s="61" t="e">
        <f>G125+G126+G127</f>
        <v>#REF!</v>
      </c>
      <c r="H128" s="61" t="e">
        <f>H125+H126+H127</f>
        <v>#REF!</v>
      </c>
      <c r="I128" s="61" t="e">
        <f>I125+I126+I127</f>
        <v>#REF!</v>
      </c>
      <c r="J128" s="61"/>
      <c r="K128" s="197" t="e">
        <f>K125+K126+K127</f>
        <v>#REF!</v>
      </c>
      <c r="L128" s="61" t="e">
        <f>L125+L126+L127</f>
        <v>#REF!</v>
      </c>
      <c r="M128" s="61" t="e">
        <f>M125+M126+M127</f>
        <v>#REF!</v>
      </c>
      <c r="N128" s="61" t="e">
        <f>N125+N126+N127</f>
        <v>#REF!</v>
      </c>
      <c r="O128" s="110"/>
      <c r="P128" s="172" t="e">
        <f>SUM(E128:O128)</f>
        <v>#REF!</v>
      </c>
      <c r="Q128" s="106"/>
      <c r="R128" s="106"/>
      <c r="S128" s="98"/>
      <c r="T128" s="98"/>
      <c r="U128" s="98"/>
      <c r="V128" s="98"/>
      <c r="W128" s="106"/>
      <c r="X128" s="106"/>
      <c r="Y128" s="106"/>
      <c r="Z128" s="106"/>
      <c r="AA128" s="106"/>
      <c r="AB128" s="98"/>
      <c r="AC128" s="98"/>
      <c r="AD128" s="98"/>
      <c r="AE128" s="98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5"/>
      <c r="AS128" s="105"/>
      <c r="AT128" s="105"/>
      <c r="AU128" s="105"/>
      <c r="AV128" s="105"/>
      <c r="AW128" s="105"/>
      <c r="AX128" s="105"/>
      <c r="AY128" s="105"/>
      <c r="AZ128" s="105"/>
    </row>
    <row r="129" spans="1:52" s="13" customFormat="1" ht="23.25">
      <c r="A129"/>
      <c r="B129"/>
      <c r="C129"/>
      <c r="D129" s="58" t="s">
        <v>62</v>
      </c>
      <c r="E129" s="57" t="e">
        <f>E128-E124</f>
        <v>#REF!</v>
      </c>
      <c r="F129" s="57" t="e">
        <f>F128-F124</f>
        <v>#REF!</v>
      </c>
      <c r="G129" s="57" t="e">
        <f>G128-G124</f>
        <v>#REF!</v>
      </c>
      <c r="H129" s="57" t="e">
        <f>H128-H124</f>
        <v>#REF!</v>
      </c>
      <c r="I129" s="57" t="e">
        <f>I128-I124</f>
        <v>#REF!</v>
      </c>
      <c r="J129" s="57"/>
      <c r="K129" s="198" t="e">
        <f>K128-K124</f>
        <v>#REF!</v>
      </c>
      <c r="L129" s="57" t="e">
        <f>L128-L124</f>
        <v>#REF!</v>
      </c>
      <c r="M129" s="57" t="e">
        <f>M128-M124</f>
        <v>#REF!</v>
      </c>
      <c r="N129" s="57" t="e">
        <f>N128-N124</f>
        <v>#REF!</v>
      </c>
      <c r="O129" s="102"/>
      <c r="P129" s="171" t="e">
        <f>SUM(E129:O129)</f>
        <v>#REF!</v>
      </c>
      <c r="Q129" s="106"/>
      <c r="R129" s="106"/>
      <c r="S129" s="98"/>
      <c r="T129" s="98"/>
      <c r="U129" s="98"/>
      <c r="V129" s="98"/>
      <c r="W129" s="106"/>
      <c r="X129" s="106"/>
      <c r="Y129" s="106"/>
      <c r="Z129" s="106"/>
      <c r="AA129" s="106"/>
      <c r="AB129" s="98"/>
      <c r="AC129" s="98"/>
      <c r="AD129" s="98"/>
      <c r="AE129" s="98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5"/>
      <c r="AS129" s="105"/>
      <c r="AT129" s="105"/>
      <c r="AU129" s="105"/>
      <c r="AV129" s="105"/>
      <c r="AW129" s="105"/>
      <c r="AX129" s="105"/>
      <c r="AY129" s="105"/>
      <c r="AZ129" s="105"/>
    </row>
    <row r="130" spans="1:52" s="13" customFormat="1" ht="15">
      <c r="K130" s="184"/>
      <c r="O130" s="105"/>
      <c r="P130" s="168"/>
      <c r="Q130" s="106"/>
      <c r="R130" s="106"/>
      <c r="S130" s="98"/>
      <c r="T130" s="98"/>
      <c r="U130" s="98"/>
      <c r="V130" s="98"/>
      <c r="W130" s="106"/>
      <c r="X130" s="106"/>
      <c r="Y130" s="106"/>
      <c r="Z130" s="106"/>
      <c r="AA130" s="106"/>
      <c r="AB130" s="98"/>
      <c r="AC130" s="98"/>
      <c r="AD130" s="98"/>
      <c r="AE130" s="98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5"/>
      <c r="AS130" s="105"/>
      <c r="AT130" s="105"/>
      <c r="AU130" s="105"/>
      <c r="AV130" s="105"/>
      <c r="AW130" s="105"/>
      <c r="AX130" s="105"/>
      <c r="AY130" s="105"/>
      <c r="AZ130" s="105"/>
    </row>
    <row r="131" spans="1:52" s="13" customFormat="1" ht="18" customHeight="1" thickBot="1">
      <c r="K131" s="184"/>
      <c r="O131" s="105"/>
      <c r="P131" s="168"/>
      <c r="Q131" s="106"/>
      <c r="R131" s="106"/>
      <c r="S131" s="98"/>
      <c r="T131" s="98"/>
      <c r="U131" s="98"/>
      <c r="V131" s="98"/>
      <c r="W131" s="106"/>
      <c r="X131" s="106"/>
      <c r="Y131" s="106"/>
      <c r="Z131" s="106"/>
      <c r="AA131" s="106"/>
      <c r="AB131" s="98"/>
      <c r="AC131" s="98"/>
      <c r="AD131" s="98"/>
      <c r="AE131" s="98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5"/>
      <c r="AS131" s="105"/>
      <c r="AT131" s="105"/>
      <c r="AU131" s="105"/>
      <c r="AV131" s="105"/>
      <c r="AW131" s="105"/>
      <c r="AX131" s="105"/>
      <c r="AY131" s="105"/>
      <c r="AZ131" s="105"/>
    </row>
    <row r="132" spans="1:52" ht="39" customHeight="1" thickBot="1">
      <c r="A132" s="701" t="str">
        <f>'Приложение 1 (ОТЧЕТНЫЙ ПЕРИОД) '!A126:N126</f>
        <v>ИНЫЕ РАСХОДЫ МУНИЦИПАЛЬНЫХ ОБРАЗОВАНИЙ</v>
      </c>
      <c r="B132" s="702"/>
      <c r="C132" s="702"/>
      <c r="D132" s="702"/>
      <c r="E132" s="702"/>
      <c r="F132" s="702"/>
      <c r="G132" s="702"/>
      <c r="H132" s="702"/>
      <c r="I132" s="702"/>
      <c r="J132" s="702"/>
      <c r="K132" s="702"/>
      <c r="L132" s="702"/>
      <c r="M132" s="702"/>
      <c r="N132" s="703"/>
    </row>
    <row r="133" spans="1:52" s="11" customFormat="1" ht="7.5" customHeight="1" thickBo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185"/>
      <c r="L133" s="26"/>
      <c r="M133" s="26"/>
      <c r="N133" s="26"/>
      <c r="O133" s="113"/>
      <c r="P133" s="168"/>
      <c r="Q133" s="114"/>
      <c r="R133" s="114"/>
      <c r="S133" s="101"/>
      <c r="T133" s="101"/>
      <c r="U133" s="101"/>
      <c r="V133" s="101"/>
      <c r="W133" s="114"/>
      <c r="X133" s="114"/>
      <c r="Y133" s="114"/>
      <c r="Z133" s="114"/>
      <c r="AA133" s="114"/>
      <c r="AB133" s="101"/>
      <c r="AC133" s="101"/>
      <c r="AD133" s="101"/>
      <c r="AE133" s="101"/>
      <c r="AF133" s="114"/>
      <c r="AG133" s="114"/>
      <c r="AH133" s="114"/>
      <c r="AI133" s="114"/>
      <c r="AJ133" s="114"/>
      <c r="AK133" s="114"/>
      <c r="AL133" s="114"/>
      <c r="AM133" s="114"/>
      <c r="AN133" s="114"/>
      <c r="AO133" s="114"/>
      <c r="AP133" s="114"/>
      <c r="AQ133" s="114"/>
      <c r="AR133" s="113"/>
      <c r="AS133" s="113"/>
      <c r="AT133" s="113"/>
      <c r="AU133" s="113"/>
      <c r="AV133" s="113"/>
      <c r="AW133" s="113"/>
      <c r="AX133" s="113"/>
      <c r="AY133" s="113"/>
      <c r="AZ133" s="113"/>
    </row>
    <row r="134" spans="1:52" s="16" customFormat="1" ht="22.5" customHeight="1">
      <c r="A134" s="572"/>
      <c r="B134" s="662" t="s">
        <v>35</v>
      </c>
      <c r="C134" s="665"/>
      <c r="D134" s="30" t="s">
        <v>5</v>
      </c>
      <c r="E134" s="35">
        <f>'Приложение 1 (ОТЧЕТНЫЙ ПЕРИОД) '!E128</f>
        <v>234.16858999999999</v>
      </c>
      <c r="F134" s="35">
        <f>'Приложение 1 (ОТЧЕТНЫЙ ПЕРИОД) '!F128</f>
        <v>221.04340000000002</v>
      </c>
      <c r="G134" s="35">
        <f>'Приложение 1 (ОТЧЕТНЫЙ ПЕРИОД) '!G128</f>
        <v>16.370837999999999</v>
      </c>
      <c r="H134" s="35">
        <f>'Приложение 1 (ОТЧЕТНЫЙ ПЕРИОД) '!H128</f>
        <v>113.81314999999999</v>
      </c>
      <c r="I134" s="35">
        <f>'Приложение 1 (ОТЧЕТНЫЙ ПЕРИОД) '!I128</f>
        <v>92.83</v>
      </c>
      <c r="J134" s="688"/>
      <c r="K134" s="199">
        <f>'Приложение 1 (ОТЧЕТНЫЙ ПЕРИОД) '!K128</f>
        <v>172.76050000000001</v>
      </c>
      <c r="L134" s="35">
        <f>'Приложение 1 (ОТЧЕТНЫЙ ПЕРИОД) '!L128</f>
        <v>335.17643600000002</v>
      </c>
      <c r="M134" s="35">
        <f>'Приложение 1 (ОТЧЕТНЫЙ ПЕРИОД) '!M128</f>
        <v>109.265658</v>
      </c>
      <c r="N134" s="36">
        <f>'Приложение 1 (ОТЧЕТНЫЙ ПЕРИОД) '!N128</f>
        <v>1058.014334</v>
      </c>
      <c r="O134" s="115"/>
      <c r="P134" s="168"/>
      <c r="Q134" s="116"/>
      <c r="R134" s="698" t="str">
        <f>B134</f>
        <v>Всего субсидий из бюджета на инвестиционные цели вне национальных проектов</v>
      </c>
      <c r="S134" s="665" t="str">
        <f>D134</f>
        <v>Всего</v>
      </c>
      <c r="T134" s="62">
        <f>E134</f>
        <v>234.16858999999999</v>
      </c>
      <c r="U134" s="62">
        <f t="shared" ref="U134:V134" si="36">F134</f>
        <v>221.04340000000002</v>
      </c>
      <c r="V134" s="62">
        <f t="shared" si="36"/>
        <v>16.370837999999999</v>
      </c>
      <c r="W134" s="62">
        <f>F134/E134%</f>
        <v>94.394982691743593</v>
      </c>
      <c r="X134" s="127">
        <f>G134/F134%</f>
        <v>7.4061645812541776</v>
      </c>
      <c r="Y134" s="224">
        <f>V134/T134%</f>
        <v>6.9910477745969262</v>
      </c>
      <c r="Z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5"/>
      <c r="AS134" s="115"/>
      <c r="AT134" s="115"/>
      <c r="AU134" s="115"/>
      <c r="AV134" s="115"/>
      <c r="AW134" s="115"/>
      <c r="AX134" s="115"/>
      <c r="AY134" s="115"/>
      <c r="AZ134" s="115"/>
    </row>
    <row r="135" spans="1:52" s="16" customFormat="1" ht="22.5" customHeight="1">
      <c r="A135" s="573"/>
      <c r="B135" s="663"/>
      <c r="C135" s="666"/>
      <c r="D135" s="25" t="s">
        <v>14</v>
      </c>
      <c r="E135" s="42">
        <f>'Приложение 1 (ОТЧЕТНЫЙ ПЕРИОД) '!E129</f>
        <v>58.884999999999998</v>
      </c>
      <c r="F135" s="42">
        <f>'Приложение 1 (ОТЧЕТНЫЙ ПЕРИОД) '!F129</f>
        <v>55.78</v>
      </c>
      <c r="G135" s="42">
        <f>'Приложение 1 (ОТЧЕТНЫЙ ПЕРИОД) '!G129</f>
        <v>0</v>
      </c>
      <c r="H135" s="42">
        <f>'Приложение 1 (ОТЧЕТНЫЙ ПЕРИОД) '!H129</f>
        <v>0</v>
      </c>
      <c r="I135" s="42">
        <f>'Приложение 1 (ОТЧЕТНЫЙ ПЕРИОД) '!I129</f>
        <v>0</v>
      </c>
      <c r="J135" s="689"/>
      <c r="K135" s="200">
        <f>'Приложение 1 (ОТЧЕТНЫЙ ПЕРИОД) '!K129</f>
        <v>0</v>
      </c>
      <c r="L135" s="42">
        <f>'Приложение 1 (ОТЧЕТНЫЙ ПЕРИОД) '!L129</f>
        <v>18.585999999999999</v>
      </c>
      <c r="M135" s="42">
        <f>'Приложение 1 (ОТЧЕТНЫЙ ПЕРИОД) '!M129</f>
        <v>0</v>
      </c>
      <c r="N135" s="56">
        <f>'Приложение 1 (ОТЧЕТНЫЙ ПЕРИОД) '!N129</f>
        <v>77.471000000000004</v>
      </c>
      <c r="O135" s="115"/>
      <c r="P135" s="168"/>
      <c r="Q135" s="116"/>
      <c r="R135" s="699"/>
      <c r="S135" s="666"/>
      <c r="T135" s="123"/>
      <c r="U135" s="123"/>
      <c r="V135" s="123"/>
      <c r="W135" s="119"/>
      <c r="X135" s="120"/>
      <c r="Y135" s="116"/>
      <c r="Z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5"/>
      <c r="AS135" s="115"/>
      <c r="AT135" s="115"/>
      <c r="AU135" s="115"/>
      <c r="AV135" s="115"/>
      <c r="AW135" s="115"/>
      <c r="AX135" s="115"/>
      <c r="AY135" s="115"/>
      <c r="AZ135" s="115"/>
    </row>
    <row r="136" spans="1:52" s="16" customFormat="1" ht="22.5" customHeight="1">
      <c r="A136" s="573"/>
      <c r="B136" s="663"/>
      <c r="C136" s="666"/>
      <c r="D136" s="25" t="s">
        <v>6</v>
      </c>
      <c r="E136" s="42">
        <f>'Приложение 1 (ОТЧЕТНЫЙ ПЕРИОД) '!E130</f>
        <v>170.08147</v>
      </c>
      <c r="F136" s="42">
        <f>'Приложение 1 (ОТЧЕТНЫЙ ПЕРИОД) '!F130</f>
        <v>162.14780000000002</v>
      </c>
      <c r="G136" s="42">
        <f>'Приложение 1 (ОТЧЕТНЫЙ ПЕРИОД) '!G130</f>
        <v>16.17848</v>
      </c>
      <c r="H136" s="42">
        <f>'Приложение 1 (ОТЧЕТНЫЙ ПЕРИОД) '!H130</f>
        <v>110.181</v>
      </c>
      <c r="I136" s="42">
        <f>'Приложение 1 (ОТЧЕТНЫЙ ПЕРИОД) '!I130</f>
        <v>89.12</v>
      </c>
      <c r="J136" s="689"/>
      <c r="K136" s="200">
        <f>'Приложение 1 (ОТЧЕТНЫЙ ПЕРИОД) '!K130</f>
        <v>112.244</v>
      </c>
      <c r="L136" s="42">
        <f>'Приложение 1 (ОТЧЕТНЫЙ ПЕРИОД) '!L130</f>
        <v>192.752972</v>
      </c>
      <c r="M136" s="42">
        <f>'Приложение 1 (ОТЧЕТНЫЙ ПЕРИОД) '!M130</f>
        <v>106.07398999999999</v>
      </c>
      <c r="N136" s="56">
        <f>'Приложение 1 (ОТЧЕТНЫЙ ПЕРИОД) '!N130</f>
        <v>780.45343200000002</v>
      </c>
      <c r="O136" s="115"/>
      <c r="P136" s="168"/>
      <c r="Q136" s="116"/>
      <c r="R136" s="699"/>
      <c r="S136" s="666"/>
      <c r="T136" s="123"/>
      <c r="U136" s="123"/>
      <c r="V136" s="123"/>
      <c r="W136" s="119"/>
      <c r="X136" s="120"/>
      <c r="Y136" s="116"/>
      <c r="Z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5"/>
      <c r="AS136" s="115"/>
      <c r="AT136" s="115"/>
      <c r="AU136" s="115"/>
      <c r="AV136" s="115"/>
      <c r="AW136" s="115"/>
      <c r="AX136" s="115"/>
      <c r="AY136" s="115"/>
      <c r="AZ136" s="115"/>
    </row>
    <row r="137" spans="1:52" s="16" customFormat="1" ht="22.5" customHeight="1" thickBot="1">
      <c r="A137" s="574"/>
      <c r="B137" s="664"/>
      <c r="C137" s="667"/>
      <c r="D137" s="259" t="s">
        <v>7</v>
      </c>
      <c r="E137" s="260">
        <f>'Приложение 1 (ОТЧЕТНЫЙ ПЕРИОД) '!E131</f>
        <v>5.202119999999999</v>
      </c>
      <c r="F137" s="260">
        <f>'Приложение 1 (ОТЧЕТНЫЙ ПЕРИОД) '!F131</f>
        <v>3.1156000000000001</v>
      </c>
      <c r="G137" s="260">
        <f>'Приложение 1 (ОТЧЕТНЫЙ ПЕРИОД) '!G131</f>
        <v>0.192358</v>
      </c>
      <c r="H137" s="260">
        <f>'Приложение 1 (ОТЧЕТНЫЙ ПЕРИОД) '!H131</f>
        <v>3.6321499999999998</v>
      </c>
      <c r="I137" s="260">
        <f>'Приложение 1 (ОТЧЕТНЫЙ ПЕРИОД) '!I131</f>
        <v>3.71</v>
      </c>
      <c r="J137" s="690"/>
      <c r="K137" s="281">
        <f>'Приложение 1 (ОТЧЕТНЫЙ ПЕРИОД) '!K131</f>
        <v>60.516500000000001</v>
      </c>
      <c r="L137" s="260">
        <f>'Приложение 1 (ОТЧЕТНЫЙ ПЕРИОД) '!L131</f>
        <v>123.837464</v>
      </c>
      <c r="M137" s="260">
        <f>'Приложение 1 (ОТЧЕТНЫЙ ПЕРИОД) '!M131</f>
        <v>3.1916679999999999</v>
      </c>
      <c r="N137" s="262">
        <f>'Приложение 1 (ОТЧЕТНЫЙ ПЕРИОД) '!N131</f>
        <v>200.089902</v>
      </c>
      <c r="O137" s="115"/>
      <c r="P137" s="168"/>
      <c r="Q137" s="116"/>
      <c r="R137" s="700"/>
      <c r="S137" s="667"/>
      <c r="T137" s="124"/>
      <c r="U137" s="124"/>
      <c r="V137" s="124"/>
      <c r="W137" s="121"/>
      <c r="X137" s="122"/>
      <c r="Y137" s="116"/>
      <c r="Z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5"/>
      <c r="AS137" s="115"/>
      <c r="AT137" s="115"/>
      <c r="AU137" s="115"/>
      <c r="AV137" s="115"/>
      <c r="AW137" s="115"/>
      <c r="AX137" s="115"/>
      <c r="AY137" s="115"/>
      <c r="AZ137" s="115"/>
    </row>
    <row r="138" spans="1:52" ht="23.25">
      <c r="C138" s="59"/>
      <c r="D138" s="60" t="s">
        <v>62</v>
      </c>
      <c r="E138" s="61">
        <f>E135+E136+E137</f>
        <v>234.16858999999999</v>
      </c>
      <c r="F138" s="61">
        <f>F135+F136+F137</f>
        <v>221.04340000000002</v>
      </c>
      <c r="G138" s="61">
        <f>G135+G136+G137</f>
        <v>16.370837999999999</v>
      </c>
      <c r="H138" s="61">
        <f>H135+H136+H137</f>
        <v>113.81314999999999</v>
      </c>
      <c r="I138" s="61">
        <f>I135+I136+I137</f>
        <v>92.83</v>
      </c>
      <c r="J138" s="61"/>
      <c r="K138" s="197">
        <f>K135+K136+K137</f>
        <v>172.76050000000001</v>
      </c>
      <c r="L138" s="61">
        <f>L135+L136+L137</f>
        <v>335.17643600000002</v>
      </c>
      <c r="M138" s="61">
        <f>M135+M136+M137</f>
        <v>109.265658</v>
      </c>
      <c r="N138" s="61">
        <f>N135+N136+N137</f>
        <v>1058.014334</v>
      </c>
      <c r="O138" s="110"/>
      <c r="P138" s="172">
        <f>SUM(E138:O138)</f>
        <v>2353.4429060000002</v>
      </c>
    </row>
    <row r="139" spans="1:52" ht="23.25">
      <c r="D139" s="58" t="s">
        <v>62</v>
      </c>
      <c r="E139" s="57">
        <f>E138-E134</f>
        <v>0</v>
      </c>
      <c r="F139" s="57">
        <f>F138-F134</f>
        <v>0</v>
      </c>
      <c r="G139" s="57">
        <f>G138-G134</f>
        <v>0</v>
      </c>
      <c r="H139" s="57">
        <f>H138-H134</f>
        <v>0</v>
      </c>
      <c r="I139" s="57">
        <f>I138-I134</f>
        <v>0</v>
      </c>
      <c r="J139" s="57"/>
      <c r="K139" s="198">
        <f>K138-K134</f>
        <v>0</v>
      </c>
      <c r="L139" s="57">
        <f>L138-L134</f>
        <v>0</v>
      </c>
      <c r="M139" s="57">
        <f>M138-M134</f>
        <v>0</v>
      </c>
      <c r="N139" s="57">
        <f>N138-N134</f>
        <v>0</v>
      </c>
      <c r="P139" s="171">
        <f>SUM(E139:O139)</f>
        <v>0</v>
      </c>
    </row>
    <row r="140" spans="1:52">
      <c r="R140" s="176"/>
      <c r="S140" s="177"/>
      <c r="T140" s="177"/>
      <c r="U140" s="177"/>
      <c r="V140" s="177"/>
      <c r="W140" s="176"/>
      <c r="X140" s="176"/>
    </row>
    <row r="141" spans="1:52" ht="30.75">
      <c r="R141" s="178" t="s">
        <v>69</v>
      </c>
      <c r="S141" s="177"/>
      <c r="T141" s="177"/>
      <c r="U141" s="177"/>
      <c r="V141" s="177"/>
      <c r="W141" s="176"/>
      <c r="X141" s="176"/>
    </row>
    <row r="143" spans="1:52" ht="30">
      <c r="Y143" s="284" t="s">
        <v>68</v>
      </c>
    </row>
    <row r="144" spans="1:52" ht="57" customHeight="1" thickBot="1">
      <c r="R144" s="143" t="str">
        <f>R3</f>
        <v>Текущее исполнение показателей, %, 2021 год</v>
      </c>
      <c r="W144" s="104"/>
      <c r="X144" s="104"/>
      <c r="Y144" s="228" t="s">
        <v>71</v>
      </c>
    </row>
    <row r="145" spans="18:27" ht="219" customHeight="1" thickBot="1">
      <c r="R145" s="117" t="str">
        <f>R4</f>
        <v>городской округ Спасск-Дальний</v>
      </c>
      <c r="S145" s="118" t="str">
        <f>S4</f>
        <v>Вид бюджета</v>
      </c>
      <c r="T145" s="118" t="str">
        <f t="shared" ref="T145:Y145" si="37">T4</f>
        <v>2022 г. 
(план в соответствии с бюджетом)</v>
      </c>
      <c r="U145" s="118" t="str">
        <f t="shared" si="37"/>
        <v>сумма подписанного контракта по мероприятию</v>
      </c>
      <c r="V145" s="158" t="str">
        <f t="shared" si="37"/>
        <v>профинанси-ровано (кассовый расход) /исполнение 
на 01.07.2022</v>
      </c>
      <c r="W145" s="118" t="str">
        <f t="shared" si="37"/>
        <v>%,  подписанного контракта по мероприятию от запланированного, (законтрактовано)</v>
      </c>
      <c r="X145" s="118" t="str">
        <f t="shared" si="37"/>
        <v xml:space="preserve">%, профинансировано (кассовый расход) /исполнение (от закантрактованного) </v>
      </c>
      <c r="Y145" s="229" t="str">
        <f t="shared" si="37"/>
        <v>%,  профинансировано (кассовый расход)/исполнение от ПЛАНА</v>
      </c>
    </row>
    <row r="146" spans="18:27" ht="33">
      <c r="R146" s="691" t="str">
        <f>R5</f>
        <v xml:space="preserve">ВСЕГО </v>
      </c>
      <c r="S146" s="233" t="str">
        <f>S5</f>
        <v>Всего</v>
      </c>
      <c r="T146" s="234">
        <f t="shared" ref="T146:Y146" si="38">T5</f>
        <v>258.94495000000001</v>
      </c>
      <c r="U146" s="234">
        <f t="shared" si="38"/>
        <v>245.81970000000001</v>
      </c>
      <c r="V146" s="234">
        <f t="shared" si="38"/>
        <v>21.747438000000002</v>
      </c>
      <c r="W146" s="234">
        <f t="shared" si="38"/>
        <v>94.931258555148489</v>
      </c>
      <c r="X146" s="234">
        <f t="shared" si="38"/>
        <v>8.8469060860459923</v>
      </c>
      <c r="Y146" s="249">
        <f t="shared" si="38"/>
        <v>8.398479290675489</v>
      </c>
      <c r="Z146" s="246" t="s">
        <v>77</v>
      </c>
    </row>
    <row r="147" spans="18:27" ht="30.75">
      <c r="R147" s="692"/>
      <c r="S147" s="235"/>
      <c r="T147" s="236"/>
      <c r="U147" s="236"/>
      <c r="V147" s="236"/>
      <c r="W147" s="237"/>
      <c r="X147" s="238"/>
      <c r="Y147" s="250"/>
    </row>
    <row r="148" spans="18:27" ht="30.75">
      <c r="R148" s="692"/>
      <c r="S148" s="235"/>
      <c r="T148" s="236"/>
      <c r="U148" s="236"/>
      <c r="V148" s="236"/>
      <c r="W148" s="237"/>
      <c r="X148" s="238"/>
      <c r="Y148" s="250"/>
    </row>
    <row r="149" spans="18:27" ht="31.5" thickBot="1">
      <c r="R149" s="693"/>
      <c r="S149" s="239"/>
      <c r="T149" s="240"/>
      <c r="U149" s="240"/>
      <c r="V149" s="240"/>
      <c r="W149" s="241"/>
      <c r="X149" s="242"/>
      <c r="Y149" s="250"/>
    </row>
    <row r="150" spans="18:27" ht="65.25" customHeight="1">
      <c r="R150" s="640" t="str">
        <f>R18</f>
        <v xml:space="preserve">Всего по мероприятиям национальных проектов  </v>
      </c>
      <c r="S150" s="201" t="str">
        <f>S18</f>
        <v>Всего</v>
      </c>
      <c r="T150" s="208">
        <f t="shared" ref="T150:X150" si="39">T18</f>
        <v>24.776360000000004</v>
      </c>
      <c r="U150" s="208">
        <f t="shared" si="39"/>
        <v>24.776299999999999</v>
      </c>
      <c r="V150" s="208">
        <f t="shared" si="39"/>
        <v>5.3765999999999989</v>
      </c>
      <c r="W150" s="208">
        <f t="shared" si="39"/>
        <v>99.999757833676924</v>
      </c>
      <c r="X150" s="208">
        <f t="shared" si="39"/>
        <v>21.700576760856137</v>
      </c>
      <c r="Y150" s="251">
        <f t="shared" ref="Y150" si="40">Y18</f>
        <v>21.700524209367309</v>
      </c>
      <c r="Z150" s="248" t="s">
        <v>82</v>
      </c>
      <c r="AA150" s="247"/>
    </row>
    <row r="151" spans="18:27" ht="30">
      <c r="R151" s="641"/>
      <c r="S151" s="123"/>
      <c r="T151" s="202"/>
      <c r="U151" s="231"/>
      <c r="V151" s="231"/>
      <c r="W151" s="232"/>
      <c r="X151" s="230"/>
      <c r="Y151" s="252" t="s">
        <v>71</v>
      </c>
    </row>
    <row r="152" spans="18:27" ht="30.75">
      <c r="R152" s="641"/>
      <c r="S152" s="123"/>
      <c r="T152" s="202"/>
      <c r="U152" s="202"/>
      <c r="V152" s="202"/>
      <c r="W152" s="203"/>
      <c r="X152" s="204"/>
      <c r="Y152" s="245"/>
    </row>
    <row r="153" spans="18:27" ht="31.5" thickBot="1">
      <c r="R153" s="642"/>
      <c r="S153" s="124"/>
      <c r="T153" s="205"/>
      <c r="U153" s="205"/>
      <c r="V153" s="205"/>
      <c r="W153" s="206"/>
      <c r="X153" s="207"/>
      <c r="Y153" s="245"/>
    </row>
    <row r="154" spans="18:27" ht="30">
      <c r="R154" s="694" t="str">
        <f t="shared" ref="R154:X154" si="41">R36</f>
        <v>ДЕМОГРАФИЯ</v>
      </c>
      <c r="S154" s="125" t="str">
        <f t="shared" si="41"/>
        <v>Всего</v>
      </c>
      <c r="T154" s="209" t="e">
        <f t="shared" si="41"/>
        <v>#REF!</v>
      </c>
      <c r="U154" s="209" t="e">
        <f t="shared" si="41"/>
        <v>#REF!</v>
      </c>
      <c r="V154" s="209" t="e">
        <f t="shared" si="41"/>
        <v>#REF!</v>
      </c>
      <c r="W154" s="209" t="e">
        <f t="shared" si="41"/>
        <v>#REF!</v>
      </c>
      <c r="X154" s="209" t="e">
        <f t="shared" si="41"/>
        <v>#REF!</v>
      </c>
      <c r="Y154" s="253" t="e">
        <f t="shared" ref="Y154" si="42">Y36</f>
        <v>#REF!</v>
      </c>
    </row>
    <row r="155" spans="18:27" ht="30">
      <c r="R155" s="695"/>
      <c r="S155" s="123"/>
      <c r="T155" s="202"/>
      <c r="U155" s="202"/>
      <c r="V155" s="202"/>
      <c r="W155" s="203"/>
      <c r="X155" s="204"/>
      <c r="Y155" s="254"/>
    </row>
    <row r="156" spans="18:27" ht="30">
      <c r="R156" s="695"/>
      <c r="S156" s="123"/>
      <c r="T156" s="202"/>
      <c r="U156" s="202"/>
      <c r="V156" s="202"/>
      <c r="W156" s="203"/>
      <c r="X156" s="204"/>
      <c r="Y156" s="254"/>
    </row>
    <row r="157" spans="18:27" ht="30.75" thickBot="1">
      <c r="R157" s="696"/>
      <c r="S157" s="124"/>
      <c r="T157" s="205"/>
      <c r="U157" s="205"/>
      <c r="V157" s="205"/>
      <c r="W157" s="206"/>
      <c r="X157" s="207"/>
      <c r="Y157" s="255"/>
    </row>
    <row r="158" spans="18:27" ht="30">
      <c r="R158" s="694" t="str">
        <f t="shared" ref="R158:X158" si="43">R43</f>
        <v>ЗДРАВООХРАНЕНИЕ</v>
      </c>
      <c r="S158" s="125" t="str">
        <f t="shared" si="43"/>
        <v>Всего</v>
      </c>
      <c r="T158" s="209" t="e">
        <f t="shared" si="43"/>
        <v>#REF!</v>
      </c>
      <c r="U158" s="209" t="e">
        <f t="shared" si="43"/>
        <v>#REF!</v>
      </c>
      <c r="V158" s="209" t="e">
        <f t="shared" si="43"/>
        <v>#REF!</v>
      </c>
      <c r="W158" s="209" t="e">
        <f t="shared" si="43"/>
        <v>#REF!</v>
      </c>
      <c r="X158" s="209" t="e">
        <f t="shared" si="43"/>
        <v>#REF!</v>
      </c>
      <c r="Y158" s="253" t="e">
        <f t="shared" ref="Y158" si="44">Y43</f>
        <v>#REF!</v>
      </c>
    </row>
    <row r="159" spans="18:27" ht="30">
      <c r="R159" s="695"/>
      <c r="S159" s="123"/>
      <c r="T159" s="202"/>
      <c r="U159" s="202"/>
      <c r="V159" s="202"/>
      <c r="W159" s="203"/>
      <c r="X159" s="204"/>
      <c r="Y159" s="254"/>
    </row>
    <row r="160" spans="18:27" ht="30">
      <c r="R160" s="695"/>
      <c r="S160" s="123"/>
      <c r="T160" s="202"/>
      <c r="U160" s="202"/>
      <c r="V160" s="202"/>
      <c r="W160" s="203"/>
      <c r="X160" s="204"/>
      <c r="Y160" s="254"/>
    </row>
    <row r="161" spans="18:25" ht="30.75" thickBot="1">
      <c r="R161" s="696"/>
      <c r="S161" s="124"/>
      <c r="T161" s="205"/>
      <c r="U161" s="205"/>
      <c r="V161" s="205"/>
      <c r="W161" s="206"/>
      <c r="X161" s="207"/>
      <c r="Y161" s="255"/>
    </row>
    <row r="162" spans="18:25" ht="30">
      <c r="R162" s="694" t="str">
        <f t="shared" ref="R162:X162" si="45">R61</f>
        <v>ОБРАЗОВАНИЕ</v>
      </c>
      <c r="S162" s="125" t="str">
        <f t="shared" si="45"/>
        <v>Всего</v>
      </c>
      <c r="T162" s="209" t="e">
        <f t="shared" si="45"/>
        <v>#REF!</v>
      </c>
      <c r="U162" s="209" t="e">
        <f t="shared" si="45"/>
        <v>#REF!</v>
      </c>
      <c r="V162" s="209" t="e">
        <f t="shared" si="45"/>
        <v>#REF!</v>
      </c>
      <c r="W162" s="209" t="e">
        <f t="shared" si="45"/>
        <v>#REF!</v>
      </c>
      <c r="X162" s="209" t="e">
        <f t="shared" si="45"/>
        <v>#REF!</v>
      </c>
      <c r="Y162" s="253" t="e">
        <f t="shared" ref="Y162" si="46">Y61</f>
        <v>#REF!</v>
      </c>
    </row>
    <row r="163" spans="18:25" ht="30">
      <c r="R163" s="695"/>
      <c r="S163" s="123"/>
      <c r="T163" s="202"/>
      <c r="U163" s="202"/>
      <c r="V163" s="202"/>
      <c r="W163" s="203"/>
      <c r="X163" s="204"/>
      <c r="Y163" s="254"/>
    </row>
    <row r="164" spans="18:25" ht="30">
      <c r="R164" s="695"/>
      <c r="S164" s="123"/>
      <c r="T164" s="202"/>
      <c r="U164" s="202"/>
      <c r="V164" s="202"/>
      <c r="W164" s="203"/>
      <c r="X164" s="204"/>
      <c r="Y164" s="254"/>
    </row>
    <row r="165" spans="18:25" ht="30.75" thickBot="1">
      <c r="R165" s="696"/>
      <c r="S165" s="124"/>
      <c r="T165" s="205"/>
      <c r="U165" s="205"/>
      <c r="V165" s="205"/>
      <c r="W165" s="206"/>
      <c r="X165" s="207"/>
      <c r="Y165" s="255"/>
    </row>
    <row r="166" spans="18:25" ht="30">
      <c r="R166" s="694" t="str">
        <f t="shared" ref="R166:X166" si="47">R68</f>
        <v>ЖИЛЬЕ И ГОРОДСКАЯ СРЕДА</v>
      </c>
      <c r="S166" s="125" t="str">
        <f t="shared" si="47"/>
        <v>Всего</v>
      </c>
      <c r="T166" s="209">
        <f t="shared" si="47"/>
        <v>24.766360000000002</v>
      </c>
      <c r="U166" s="209">
        <f t="shared" si="47"/>
        <v>24.766299999999998</v>
      </c>
      <c r="V166" s="209">
        <f t="shared" si="47"/>
        <v>5.3665999999999991</v>
      </c>
      <c r="W166" s="209">
        <f t="shared" si="47"/>
        <v>99.99975773589658</v>
      </c>
      <c r="X166" s="209">
        <f t="shared" si="47"/>
        <v>21.668961451650024</v>
      </c>
      <c r="Y166" s="253">
        <f t="shared" ref="Y166" si="48">Y68</f>
        <v>21.668908955534842</v>
      </c>
    </row>
    <row r="167" spans="18:25" ht="30">
      <c r="R167" s="695"/>
      <c r="S167" s="123"/>
      <c r="T167" s="202"/>
      <c r="U167" s="202"/>
      <c r="V167" s="202"/>
      <c r="W167" s="203"/>
      <c r="X167" s="204"/>
      <c r="Y167" s="254"/>
    </row>
    <row r="168" spans="18:25" ht="30">
      <c r="R168" s="695"/>
      <c r="S168" s="123"/>
      <c r="T168" s="202"/>
      <c r="U168" s="202"/>
      <c r="V168" s="202"/>
      <c r="W168" s="203"/>
      <c r="X168" s="204"/>
      <c r="Y168" s="254"/>
    </row>
    <row r="169" spans="18:25" ht="30.75" thickBot="1">
      <c r="R169" s="696"/>
      <c r="S169" s="124"/>
      <c r="T169" s="205"/>
      <c r="U169" s="205"/>
      <c r="V169" s="205"/>
      <c r="W169" s="206"/>
      <c r="X169" s="207"/>
      <c r="Y169" s="255"/>
    </row>
    <row r="170" spans="18:25" ht="30">
      <c r="R170" s="694" t="str">
        <f t="shared" ref="R170:X170" si="49">R75</f>
        <v>ЭКОЛОГИЯ</v>
      </c>
      <c r="S170" s="125" t="str">
        <f t="shared" si="49"/>
        <v>Всего</v>
      </c>
      <c r="T170" s="209" t="e">
        <f t="shared" si="49"/>
        <v>#REF!</v>
      </c>
      <c r="U170" s="209" t="e">
        <f t="shared" si="49"/>
        <v>#REF!</v>
      </c>
      <c r="V170" s="209" t="e">
        <f t="shared" si="49"/>
        <v>#REF!</v>
      </c>
      <c r="W170" s="209" t="e">
        <f t="shared" si="49"/>
        <v>#REF!</v>
      </c>
      <c r="X170" s="209" t="e">
        <f t="shared" si="49"/>
        <v>#REF!</v>
      </c>
      <c r="Y170" s="253" t="e">
        <f t="shared" ref="Y170" si="50">Y75</f>
        <v>#REF!</v>
      </c>
    </row>
    <row r="171" spans="18:25" ht="30">
      <c r="R171" s="695"/>
      <c r="S171" s="123"/>
      <c r="T171" s="202"/>
      <c r="U171" s="202"/>
      <c r="V171" s="202"/>
      <c r="W171" s="203"/>
      <c r="X171" s="204"/>
      <c r="Y171" s="254"/>
    </row>
    <row r="172" spans="18:25" ht="30">
      <c r="R172" s="695"/>
      <c r="S172" s="123"/>
      <c r="T172" s="202"/>
      <c r="U172" s="202"/>
      <c r="V172" s="202"/>
      <c r="W172" s="203"/>
      <c r="X172" s="204"/>
      <c r="Y172" s="254"/>
    </row>
    <row r="173" spans="18:25" ht="30.75" thickBot="1">
      <c r="R173" s="696"/>
      <c r="S173" s="124"/>
      <c r="T173" s="205"/>
      <c r="U173" s="205"/>
      <c r="V173" s="205"/>
      <c r="W173" s="206"/>
      <c r="X173" s="207"/>
      <c r="Y173" s="255"/>
    </row>
    <row r="174" spans="18:25" ht="30">
      <c r="R174" s="694" t="str">
        <f t="shared" ref="R174:X174" si="51">R82</f>
        <v>БЕЗОПАСНЫЕ И КАЧЕСТВЕННЫЕ АВТОМОБИЛЬНЫЕ ДОРОГИ</v>
      </c>
      <c r="S174" s="125" t="str">
        <f t="shared" si="51"/>
        <v>Всего</v>
      </c>
      <c r="T174" s="209" t="e">
        <f t="shared" si="51"/>
        <v>#REF!</v>
      </c>
      <c r="U174" s="209" t="e">
        <f t="shared" si="51"/>
        <v>#REF!</v>
      </c>
      <c r="V174" s="209" t="e">
        <f t="shared" si="51"/>
        <v>#REF!</v>
      </c>
      <c r="W174" s="209" t="e">
        <f t="shared" si="51"/>
        <v>#REF!</v>
      </c>
      <c r="X174" s="209" t="e">
        <f t="shared" si="51"/>
        <v>#REF!</v>
      </c>
      <c r="Y174" s="253" t="e">
        <f t="shared" ref="Y174" si="52">Y82</f>
        <v>#REF!</v>
      </c>
    </row>
    <row r="175" spans="18:25" ht="30">
      <c r="R175" s="695"/>
      <c r="S175" s="123"/>
      <c r="T175" s="202"/>
      <c r="U175" s="202"/>
      <c r="V175" s="202"/>
      <c r="W175" s="203"/>
      <c r="X175" s="204"/>
      <c r="Y175" s="254"/>
    </row>
    <row r="176" spans="18:25" ht="42.75" customHeight="1">
      <c r="R176" s="695"/>
      <c r="S176" s="123"/>
      <c r="T176" s="202"/>
      <c r="U176" s="202"/>
      <c r="V176" s="202"/>
      <c r="W176" s="203"/>
      <c r="X176" s="204"/>
      <c r="Y176" s="254"/>
    </row>
    <row r="177" spans="18:25" ht="30.75" thickBot="1">
      <c r="R177" s="696"/>
      <c r="S177" s="124"/>
      <c r="T177" s="205"/>
      <c r="U177" s="205"/>
      <c r="V177" s="205"/>
      <c r="W177" s="206"/>
      <c r="X177" s="207"/>
      <c r="Y177" s="255"/>
    </row>
    <row r="178" spans="18:25" ht="30">
      <c r="R178" s="694" t="str">
        <f t="shared" ref="R178:X178" si="53">R89</f>
        <v>ПРОИЗВОДИТЕЛЬНОСТЬ ТРУДА</v>
      </c>
      <c r="S178" s="125" t="str">
        <f t="shared" si="53"/>
        <v>Всего</v>
      </c>
      <c r="T178" s="209" t="e">
        <f t="shared" si="53"/>
        <v>#REF!</v>
      </c>
      <c r="U178" s="209" t="e">
        <f t="shared" si="53"/>
        <v>#REF!</v>
      </c>
      <c r="V178" s="209" t="e">
        <f t="shared" si="53"/>
        <v>#REF!</v>
      </c>
      <c r="W178" s="209" t="e">
        <f t="shared" si="53"/>
        <v>#REF!</v>
      </c>
      <c r="X178" s="209" t="e">
        <f t="shared" si="53"/>
        <v>#REF!</v>
      </c>
      <c r="Y178" s="253" t="e">
        <f t="shared" ref="Y178" si="54">Y89</f>
        <v>#REF!</v>
      </c>
    </row>
    <row r="179" spans="18:25" ht="30">
      <c r="R179" s="695"/>
      <c r="S179" s="123"/>
      <c r="T179" s="202"/>
      <c r="U179" s="202"/>
      <c r="V179" s="202"/>
      <c r="W179" s="203"/>
      <c r="X179" s="204"/>
      <c r="Y179" s="254"/>
    </row>
    <row r="180" spans="18:25" ht="30">
      <c r="R180" s="695"/>
      <c r="S180" s="123"/>
      <c r="T180" s="202"/>
      <c r="U180" s="202"/>
      <c r="V180" s="202"/>
      <c r="W180" s="203"/>
      <c r="X180" s="204"/>
      <c r="Y180" s="254"/>
    </row>
    <row r="181" spans="18:25" ht="30.75" thickBot="1">
      <c r="R181" s="696"/>
      <c r="S181" s="124"/>
      <c r="T181" s="205"/>
      <c r="U181" s="205"/>
      <c r="V181" s="205"/>
      <c r="W181" s="206"/>
      <c r="X181" s="207"/>
      <c r="Y181" s="255"/>
    </row>
    <row r="182" spans="18:25" ht="30">
      <c r="R182" s="694" t="str">
        <f t="shared" ref="R182:X182" si="55">R96</f>
        <v>НАУКА</v>
      </c>
      <c r="S182" s="125" t="str">
        <f t="shared" si="55"/>
        <v>Всего</v>
      </c>
      <c r="T182" s="209" t="e">
        <f t="shared" si="55"/>
        <v>#REF!</v>
      </c>
      <c r="U182" s="209" t="e">
        <f t="shared" si="55"/>
        <v>#REF!</v>
      </c>
      <c r="V182" s="209" t="e">
        <f t="shared" si="55"/>
        <v>#REF!</v>
      </c>
      <c r="W182" s="209" t="e">
        <f t="shared" si="55"/>
        <v>#REF!</v>
      </c>
      <c r="X182" s="209" t="e">
        <f t="shared" si="55"/>
        <v>#REF!</v>
      </c>
      <c r="Y182" s="253" t="e">
        <f t="shared" ref="Y182" si="56">Y96</f>
        <v>#REF!</v>
      </c>
    </row>
    <row r="183" spans="18:25" ht="30">
      <c r="R183" s="695"/>
      <c r="S183" s="123"/>
      <c r="T183" s="202"/>
      <c r="U183" s="202"/>
      <c r="V183" s="202"/>
      <c r="W183" s="203"/>
      <c r="X183" s="204"/>
      <c r="Y183" s="254"/>
    </row>
    <row r="184" spans="18:25" ht="30">
      <c r="R184" s="695"/>
      <c r="S184" s="123"/>
      <c r="T184" s="202"/>
      <c r="U184" s="202"/>
      <c r="V184" s="202"/>
      <c r="W184" s="203"/>
      <c r="X184" s="204"/>
      <c r="Y184" s="254"/>
    </row>
    <row r="185" spans="18:25" ht="30.75" thickBot="1">
      <c r="R185" s="696"/>
      <c r="S185" s="124"/>
      <c r="T185" s="205"/>
      <c r="U185" s="205"/>
      <c r="V185" s="205"/>
      <c r="W185" s="206"/>
      <c r="X185" s="207"/>
      <c r="Y185" s="255"/>
    </row>
    <row r="186" spans="18:25" ht="30">
      <c r="R186" s="694" t="str">
        <f t="shared" ref="R186:X186" si="57">R103</f>
        <v>ЦИФРОВАЯ ЭКОНОМИКА</v>
      </c>
      <c r="S186" s="125" t="str">
        <f t="shared" si="57"/>
        <v>Всего</v>
      </c>
      <c r="T186" s="209" t="e">
        <f t="shared" si="57"/>
        <v>#REF!</v>
      </c>
      <c r="U186" s="209" t="e">
        <f t="shared" si="57"/>
        <v>#REF!</v>
      </c>
      <c r="V186" s="209" t="e">
        <f t="shared" si="57"/>
        <v>#REF!</v>
      </c>
      <c r="W186" s="209" t="e">
        <f t="shared" si="57"/>
        <v>#REF!</v>
      </c>
      <c r="X186" s="209" t="e">
        <f t="shared" si="57"/>
        <v>#REF!</v>
      </c>
      <c r="Y186" s="253" t="e">
        <f t="shared" ref="Y186" si="58">Y103</f>
        <v>#REF!</v>
      </c>
    </row>
    <row r="187" spans="18:25" ht="30">
      <c r="R187" s="695"/>
      <c r="S187" s="123"/>
      <c r="T187" s="202"/>
      <c r="U187" s="202"/>
      <c r="V187" s="202"/>
      <c r="W187" s="203"/>
      <c r="X187" s="204"/>
      <c r="Y187" s="254"/>
    </row>
    <row r="188" spans="18:25" ht="30">
      <c r="R188" s="695"/>
      <c r="S188" s="123"/>
      <c r="T188" s="202"/>
      <c r="U188" s="202"/>
      <c r="V188" s="202"/>
      <c r="W188" s="203"/>
      <c r="X188" s="204"/>
      <c r="Y188" s="254"/>
    </row>
    <row r="189" spans="18:25" ht="30.75" thickBot="1">
      <c r="R189" s="696"/>
      <c r="S189" s="124"/>
      <c r="T189" s="205"/>
      <c r="U189" s="205"/>
      <c r="V189" s="205"/>
      <c r="W189" s="206"/>
      <c r="X189" s="207"/>
      <c r="Y189" s="255"/>
    </row>
    <row r="190" spans="18:25" ht="30">
      <c r="R190" s="694" t="str">
        <f t="shared" ref="R190:X190" si="59">R110</f>
        <v>КУЛЬТУРА</v>
      </c>
      <c r="S190" s="125" t="str">
        <f t="shared" si="59"/>
        <v>Всего</v>
      </c>
      <c r="T190" s="209">
        <f t="shared" si="59"/>
        <v>0</v>
      </c>
      <c r="U190" s="209">
        <f t="shared" si="59"/>
        <v>0</v>
      </c>
      <c r="V190" s="209">
        <f t="shared" si="59"/>
        <v>0</v>
      </c>
      <c r="W190" s="209" t="e">
        <f t="shared" si="59"/>
        <v>#DIV/0!</v>
      </c>
      <c r="X190" s="209" t="e">
        <f t="shared" si="59"/>
        <v>#DIV/0!</v>
      </c>
      <c r="Y190" s="253" t="e">
        <f t="shared" ref="Y190" si="60">Y110</f>
        <v>#DIV/0!</v>
      </c>
    </row>
    <row r="191" spans="18:25" ht="30">
      <c r="R191" s="695"/>
      <c r="S191" s="123"/>
      <c r="T191" s="202"/>
      <c r="U191" s="202"/>
      <c r="V191" s="202"/>
      <c r="W191" s="203"/>
      <c r="X191" s="204"/>
      <c r="Y191" s="254"/>
    </row>
    <row r="192" spans="18:25" ht="30">
      <c r="R192" s="695"/>
      <c r="S192" s="123"/>
      <c r="T192" s="202"/>
      <c r="U192" s="202"/>
      <c r="V192" s="202"/>
      <c r="W192" s="203"/>
      <c r="X192" s="204"/>
      <c r="Y192" s="254"/>
    </row>
    <row r="193" spans="18:25" ht="30.75" thickBot="1">
      <c r="R193" s="696"/>
      <c r="S193" s="124"/>
      <c r="T193" s="205"/>
      <c r="U193" s="205"/>
      <c r="V193" s="205"/>
      <c r="W193" s="206"/>
      <c r="X193" s="207"/>
      <c r="Y193" s="255"/>
    </row>
    <row r="194" spans="18:25" ht="30">
      <c r="R194" s="694" t="str">
        <f t="shared" ref="R194:X194" si="61">R117</f>
        <v>МАЛОЕ И СРЕДНЕЕ ПРЕДПРИНИМАТЕЛЬСТВО</v>
      </c>
      <c r="S194" s="125" t="str">
        <f t="shared" si="61"/>
        <v>Всего</v>
      </c>
      <c r="T194" s="209" t="e">
        <f t="shared" si="61"/>
        <v>#REF!</v>
      </c>
      <c r="U194" s="209" t="e">
        <f t="shared" si="61"/>
        <v>#REF!</v>
      </c>
      <c r="V194" s="209" t="e">
        <f t="shared" si="61"/>
        <v>#REF!</v>
      </c>
      <c r="W194" s="209" t="e">
        <f t="shared" si="61"/>
        <v>#REF!</v>
      </c>
      <c r="X194" s="209" t="e">
        <f t="shared" si="61"/>
        <v>#REF!</v>
      </c>
      <c r="Y194" s="253" t="e">
        <f t="shared" ref="Y194" si="62">Y117</f>
        <v>#REF!</v>
      </c>
    </row>
    <row r="195" spans="18:25" ht="30">
      <c r="R195" s="695"/>
      <c r="S195" s="123"/>
      <c r="T195" s="202"/>
      <c r="U195" s="202"/>
      <c r="V195" s="202"/>
      <c r="W195" s="203"/>
      <c r="X195" s="204"/>
      <c r="Y195" s="254"/>
    </row>
    <row r="196" spans="18:25" ht="30">
      <c r="R196" s="695"/>
      <c r="S196" s="123"/>
      <c r="T196" s="202"/>
      <c r="U196" s="202"/>
      <c r="V196" s="202"/>
      <c r="W196" s="203"/>
      <c r="X196" s="204"/>
      <c r="Y196" s="254"/>
    </row>
    <row r="197" spans="18:25" ht="30.75" thickBot="1">
      <c r="R197" s="696"/>
      <c r="S197" s="124"/>
      <c r="T197" s="205"/>
      <c r="U197" s="205"/>
      <c r="V197" s="205"/>
      <c r="W197" s="206"/>
      <c r="X197" s="207"/>
      <c r="Y197" s="255"/>
    </row>
    <row r="198" spans="18:25" ht="30">
      <c r="R198" s="694" t="str">
        <f t="shared" ref="R198:X198" si="63">R124</f>
        <v>МЕЖДУНАРОДНАЯ КООПЕРАЦИЯ И ЭКСПОРТ</v>
      </c>
      <c r="S198" s="125" t="str">
        <f t="shared" si="63"/>
        <v>Всего</v>
      </c>
      <c r="T198" s="209" t="e">
        <f t="shared" si="63"/>
        <v>#REF!</v>
      </c>
      <c r="U198" s="209" t="e">
        <f t="shared" si="63"/>
        <v>#REF!</v>
      </c>
      <c r="V198" s="209" t="e">
        <f t="shared" si="63"/>
        <v>#REF!</v>
      </c>
      <c r="W198" s="209" t="e">
        <f t="shared" si="63"/>
        <v>#REF!</v>
      </c>
      <c r="X198" s="209" t="e">
        <f t="shared" si="63"/>
        <v>#REF!</v>
      </c>
      <c r="Y198" s="253" t="e">
        <f t="shared" ref="Y198" si="64">Y124</f>
        <v>#REF!</v>
      </c>
    </row>
    <row r="199" spans="18:25" ht="30">
      <c r="R199" s="695"/>
      <c r="S199" s="123"/>
      <c r="T199" s="202"/>
      <c r="U199" s="202"/>
      <c r="V199" s="202"/>
      <c r="W199" s="203"/>
      <c r="X199" s="204"/>
      <c r="Y199" s="254"/>
    </row>
    <row r="200" spans="18:25" ht="30">
      <c r="R200" s="695"/>
      <c r="S200" s="123"/>
      <c r="T200" s="202"/>
      <c r="U200" s="202"/>
      <c r="V200" s="202"/>
      <c r="W200" s="203"/>
      <c r="X200" s="204"/>
      <c r="Y200" s="254"/>
    </row>
    <row r="201" spans="18:25" ht="30.75" thickBot="1">
      <c r="R201" s="696"/>
      <c r="S201" s="124"/>
      <c r="T201" s="205"/>
      <c r="U201" s="205"/>
      <c r="V201" s="205"/>
      <c r="W201" s="206"/>
      <c r="X201" s="207"/>
      <c r="Y201" s="255"/>
    </row>
    <row r="202" spans="18:25" ht="30.75">
      <c r="R202" s="704" t="str">
        <f t="shared" ref="R202:X202" si="65">R134</f>
        <v>Всего субсидий из бюджета на инвестиционные цели вне национальных проектов</v>
      </c>
      <c r="S202" s="665" t="str">
        <f t="shared" si="65"/>
        <v>Всего</v>
      </c>
      <c r="T202" s="210">
        <f t="shared" si="65"/>
        <v>234.16858999999999</v>
      </c>
      <c r="U202" s="210">
        <f t="shared" si="65"/>
        <v>221.04340000000002</v>
      </c>
      <c r="V202" s="210">
        <f t="shared" si="65"/>
        <v>16.370837999999999</v>
      </c>
      <c r="W202" s="210">
        <f t="shared" si="65"/>
        <v>94.394982691743593</v>
      </c>
      <c r="X202" s="210">
        <f t="shared" si="65"/>
        <v>7.4061645812541776</v>
      </c>
      <c r="Y202" s="256">
        <f t="shared" ref="Y202" si="66">Y134</f>
        <v>6.9910477745969262</v>
      </c>
    </row>
    <row r="203" spans="18:25" ht="30">
      <c r="R203" s="705"/>
      <c r="S203" s="666"/>
      <c r="T203" s="202"/>
      <c r="U203" s="202"/>
      <c r="V203" s="202"/>
      <c r="W203" s="203"/>
      <c r="X203" s="204"/>
      <c r="Y203" s="254"/>
    </row>
    <row r="204" spans="18:25" ht="30">
      <c r="R204" s="705"/>
      <c r="S204" s="666"/>
      <c r="T204" s="202"/>
      <c r="U204" s="202"/>
      <c r="V204" s="202"/>
      <c r="W204" s="203"/>
      <c r="X204" s="204"/>
      <c r="Y204" s="254"/>
    </row>
    <row r="205" spans="18:25" ht="30.75" thickBot="1">
      <c r="R205" s="706"/>
      <c r="S205" s="667"/>
      <c r="T205" s="205"/>
      <c r="U205" s="205"/>
      <c r="V205" s="205"/>
      <c r="W205" s="206"/>
      <c r="X205" s="207"/>
      <c r="Y205" s="255"/>
    </row>
  </sheetData>
  <mergeCells count="105">
    <mergeCell ref="R190:R193"/>
    <mergeCell ref="R194:R197"/>
    <mergeCell ref="R198:R201"/>
    <mergeCell ref="R202:R205"/>
    <mergeCell ref="S202:S205"/>
    <mergeCell ref="R170:R173"/>
    <mergeCell ref="R174:R177"/>
    <mergeCell ref="R178:R181"/>
    <mergeCell ref="R182:R185"/>
    <mergeCell ref="R186:R189"/>
    <mergeCell ref="R146:R149"/>
    <mergeCell ref="R154:R157"/>
    <mergeCell ref="R158:R161"/>
    <mergeCell ref="R162:R165"/>
    <mergeCell ref="R166:R169"/>
    <mergeCell ref="A56:A57"/>
    <mergeCell ref="S134:S137"/>
    <mergeCell ref="R110:R113"/>
    <mergeCell ref="R117:R120"/>
    <mergeCell ref="R124:R127"/>
    <mergeCell ref="R134:R137"/>
    <mergeCell ref="R75:R78"/>
    <mergeCell ref="R82:R85"/>
    <mergeCell ref="R89:R92"/>
    <mergeCell ref="R96:R99"/>
    <mergeCell ref="R103:R106"/>
    <mergeCell ref="A132:N132"/>
    <mergeCell ref="A134:A137"/>
    <mergeCell ref="B134:B137"/>
    <mergeCell ref="C134:C137"/>
    <mergeCell ref="A117:A120"/>
    <mergeCell ref="B90:B92"/>
    <mergeCell ref="A96:A99"/>
    <mergeCell ref="C96:C99"/>
    <mergeCell ref="R5:R8"/>
    <mergeCell ref="R36:R39"/>
    <mergeCell ref="R43:R46"/>
    <mergeCell ref="R61:R64"/>
    <mergeCell ref="R68:R71"/>
    <mergeCell ref="J134:J137"/>
    <mergeCell ref="A103:A106"/>
    <mergeCell ref="C103:C106"/>
    <mergeCell ref="J103:J106"/>
    <mergeCell ref="B104:B106"/>
    <mergeCell ref="A110:A113"/>
    <mergeCell ref="C110:C113"/>
    <mergeCell ref="J110:J113"/>
    <mergeCell ref="B111:B113"/>
    <mergeCell ref="C117:C120"/>
    <mergeCell ref="J117:J120"/>
    <mergeCell ref="B118:B120"/>
    <mergeCell ref="A124:A127"/>
    <mergeCell ref="C124:C127"/>
    <mergeCell ref="J124:J127"/>
    <mergeCell ref="B125:B127"/>
    <mergeCell ref="A89:A92"/>
    <mergeCell ref="C89:C92"/>
    <mergeCell ref="J89:J92"/>
    <mergeCell ref="J18:J21"/>
    <mergeCell ref="J96:J99"/>
    <mergeCell ref="B97:B99"/>
    <mergeCell ref="B83:B85"/>
    <mergeCell ref="A75:A78"/>
    <mergeCell ref="C75:C78"/>
    <mergeCell ref="J75:J78"/>
    <mergeCell ref="B76:B78"/>
    <mergeCell ref="A82:A85"/>
    <mergeCell ref="C82:C85"/>
    <mergeCell ref="J82:J85"/>
    <mergeCell ref="A68:A71"/>
    <mergeCell ref="C68:C71"/>
    <mergeCell ref="J68:J71"/>
    <mergeCell ref="B69:B71"/>
    <mergeCell ref="A61:A64"/>
    <mergeCell ref="C61:C64"/>
    <mergeCell ref="J61:J64"/>
    <mergeCell ref="B62:B64"/>
    <mergeCell ref="A49:N49"/>
    <mergeCell ref="A50:A51"/>
    <mergeCell ref="A52:A53"/>
    <mergeCell ref="A54:A55"/>
    <mergeCell ref="K3:L3"/>
    <mergeCell ref="R18:R21"/>
    <mergeCell ref="R150:R153"/>
    <mergeCell ref="A2:J2"/>
    <mergeCell ref="K2:N2"/>
    <mergeCell ref="C3:D3"/>
    <mergeCell ref="E3:I3"/>
    <mergeCell ref="J3:J4"/>
    <mergeCell ref="N3:N4"/>
    <mergeCell ref="A43:A46"/>
    <mergeCell ref="C43:C46"/>
    <mergeCell ref="J43:J46"/>
    <mergeCell ref="B44:B46"/>
    <mergeCell ref="A36:A39"/>
    <mergeCell ref="C36:C39"/>
    <mergeCell ref="J36:J39"/>
    <mergeCell ref="B37:B39"/>
    <mergeCell ref="A5:A8"/>
    <mergeCell ref="B5:B8"/>
    <mergeCell ref="C5:C8"/>
    <mergeCell ref="J5:J8"/>
    <mergeCell ref="A18:A21"/>
    <mergeCell ref="B18:B21"/>
    <mergeCell ref="C18:C21"/>
  </mergeCells>
  <pageMargins left="0.19685039370078741" right="0.19685039370078741" top="0.19685039370078741" bottom="0.19685039370078741" header="0.15748031496062992" footer="0.15748031496062992"/>
  <pageSetup paperSize="9" scale="33" fitToHeight="0" orientation="landscape" r:id="rId1"/>
  <rowBreaks count="2" manualBreakCount="2">
    <brk id="60" max="13" man="1"/>
    <brk id="113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1 (ОТЧЕТНЫЙ ПЕРИОД) </vt:lpstr>
      <vt:lpstr>Приложение 2 (СВОД)</vt:lpstr>
      <vt:lpstr>Лист1</vt:lpstr>
      <vt:lpstr>'Приложение 1 (ОТЧЕТНЫЙ ПЕРИОД) '!Заголовки_для_печати</vt:lpstr>
      <vt:lpstr>'Приложение 2 (СВОД)'!Заголовки_для_печати</vt:lpstr>
      <vt:lpstr>'Приложение 2 (СВОД)'!Область_печати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Екатерина Вадимовна</dc:creator>
  <dc:description/>
  <cp:lastModifiedBy>vlasova_va</cp:lastModifiedBy>
  <cp:revision>3</cp:revision>
  <cp:lastPrinted>2022-07-05T06:04:37Z</cp:lastPrinted>
  <dcterms:created xsi:type="dcterms:W3CDTF">2018-11-23T05:25:27Z</dcterms:created>
  <dcterms:modified xsi:type="dcterms:W3CDTF">2022-10-07T00:06:02Z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8bdba8e8-9164-4f51-a7c8-3f08107642d0</vt:lpwstr>
  </property>
</Properties>
</file>