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28" yWindow="252" windowWidth="15600" windowHeight="11760"/>
  </bookViews>
  <sheets>
    <sheet name="Приложение 1 (ОТЧЕТНЫЙ ПЕРИОД) " sheetId="3" r:id="rId1"/>
    <sheet name="Приложение 2 (СВОД)" sheetId="4" r:id="rId2"/>
    <sheet name="Лист1" sheetId="5" r:id="rId3"/>
  </sheets>
  <definedNames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3"/>
  <c r="G13" l="1"/>
  <c r="G11"/>
  <c r="G116"/>
  <c r="G127"/>
  <c r="G126"/>
  <c r="G12" s="1"/>
  <c r="G125"/>
  <c r="F127"/>
  <c r="F126"/>
  <c r="F125"/>
  <c r="F124" l="1"/>
  <c r="G10"/>
  <c r="G124"/>
  <c r="E127"/>
  <c r="N127" s="1"/>
  <c r="E126"/>
  <c r="N126" s="1"/>
  <c r="E125"/>
  <c r="N125" s="1"/>
  <c r="H124"/>
  <c r="J124"/>
  <c r="K124"/>
  <c r="L124"/>
  <c r="M124"/>
  <c r="N123"/>
  <c r="N122"/>
  <c r="N121"/>
  <c r="M120"/>
  <c r="L120"/>
  <c r="K120"/>
  <c r="J120"/>
  <c r="H120"/>
  <c r="G120"/>
  <c r="F120"/>
  <c r="E120"/>
  <c r="N120" s="1"/>
  <c r="N124" l="1"/>
  <c r="E124"/>
  <c r="N303"/>
  <c r="N302"/>
  <c r="N301"/>
  <c r="N299"/>
  <c r="N298"/>
  <c r="N297"/>
  <c r="N295"/>
  <c r="N294"/>
  <c r="N293"/>
  <c r="N291"/>
  <c r="N290"/>
  <c r="N289"/>
  <c r="N287"/>
  <c r="N286"/>
  <c r="N285"/>
  <c r="N283"/>
  <c r="N282"/>
  <c r="N281"/>
  <c r="N279"/>
  <c r="N278"/>
  <c r="N277"/>
  <c r="N275"/>
  <c r="N274"/>
  <c r="N273"/>
  <c r="N271"/>
  <c r="N270"/>
  <c r="N269"/>
  <c r="N267"/>
  <c r="N266"/>
  <c r="N265"/>
  <c r="N263"/>
  <c r="N262"/>
  <c r="N261"/>
  <c r="N253"/>
  <c r="N252"/>
  <c r="N251"/>
  <c r="N249"/>
  <c r="N248"/>
  <c r="N247"/>
  <c r="N242"/>
  <c r="N241"/>
  <c r="N240"/>
  <c r="N237"/>
  <c r="N236"/>
  <c r="N235"/>
  <c r="N233"/>
  <c r="N232"/>
  <c r="N231"/>
  <c r="N228"/>
  <c r="N227"/>
  <c r="N226"/>
  <c r="N218"/>
  <c r="N217"/>
  <c r="N216"/>
  <c r="N214"/>
  <c r="N213"/>
  <c r="N212"/>
  <c r="N210"/>
  <c r="N209"/>
  <c r="N208"/>
  <c r="N206"/>
  <c r="N205"/>
  <c r="N204"/>
  <c r="N200"/>
  <c r="N199"/>
  <c r="N198"/>
  <c r="N196"/>
  <c r="N195"/>
  <c r="N194"/>
  <c r="N192"/>
  <c r="N191"/>
  <c r="N190"/>
  <c r="N177"/>
  <c r="N176"/>
  <c r="N175"/>
  <c r="N173"/>
  <c r="N172"/>
  <c r="N171"/>
  <c r="N169"/>
  <c r="N168"/>
  <c r="N167"/>
  <c r="N161"/>
  <c r="N160"/>
  <c r="N159"/>
  <c r="N165"/>
  <c r="N164"/>
  <c r="N163"/>
  <c r="N157"/>
  <c r="N156"/>
  <c r="N155"/>
  <c r="N153"/>
  <c r="N152"/>
  <c r="N151"/>
  <c r="N149"/>
  <c r="N148"/>
  <c r="N147"/>
  <c r="N145"/>
  <c r="N144"/>
  <c r="N143"/>
  <c r="N141"/>
  <c r="N140"/>
  <c r="N139"/>
  <c r="N137"/>
  <c r="N136"/>
  <c r="N135"/>
  <c r="N133"/>
  <c r="N132"/>
  <c r="N131"/>
  <c r="N119"/>
  <c r="N118"/>
  <c r="N117"/>
  <c r="N112"/>
  <c r="N111"/>
  <c r="N110"/>
  <c r="N108"/>
  <c r="N107"/>
  <c r="N106"/>
  <c r="N101"/>
  <c r="N100"/>
  <c r="N99"/>
  <c r="N97"/>
  <c r="N96"/>
  <c r="N95"/>
  <c r="N90"/>
  <c r="N89"/>
  <c r="N88"/>
  <c r="N86"/>
  <c r="N85"/>
  <c r="N84"/>
  <c r="N79"/>
  <c r="N78"/>
  <c r="N77"/>
  <c r="N75"/>
  <c r="N74"/>
  <c r="N73"/>
  <c r="N64"/>
  <c r="N63"/>
  <c r="N62"/>
  <c r="N60"/>
  <c r="N59"/>
  <c r="N58"/>
  <c r="N50"/>
  <c r="N49"/>
  <c r="N48"/>
  <c r="N45"/>
  <c r="N44"/>
  <c r="N43"/>
  <c r="N34"/>
  <c r="N33"/>
  <c r="N32"/>
  <c r="N27"/>
  <c r="N26"/>
  <c r="N25"/>
  <c r="N21"/>
  <c r="N20"/>
  <c r="N19"/>
  <c r="H18"/>
  <c r="H24"/>
  <c r="H31"/>
  <c r="H36"/>
  <c r="H37"/>
  <c r="H38"/>
  <c r="H42"/>
  <c r="H47"/>
  <c r="H52"/>
  <c r="H53"/>
  <c r="H54"/>
  <c r="H57"/>
  <c r="H61"/>
  <c r="H66"/>
  <c r="H67"/>
  <c r="H68"/>
  <c r="H72"/>
  <c r="H76"/>
  <c r="H83"/>
  <c r="H87"/>
  <c r="H94"/>
  <c r="H98"/>
  <c r="H105"/>
  <c r="H109"/>
  <c r="H116"/>
  <c r="H130"/>
  <c r="H134"/>
  <c r="H138"/>
  <c r="H142"/>
  <c r="H146"/>
  <c r="H150"/>
  <c r="H154"/>
  <c r="H158"/>
  <c r="H162"/>
  <c r="H166"/>
  <c r="H170"/>
  <c r="H174"/>
  <c r="H179"/>
  <c r="H180"/>
  <c r="H181"/>
  <c r="H189"/>
  <c r="H193"/>
  <c r="H197"/>
  <c r="H203"/>
  <c r="H207"/>
  <c r="H211"/>
  <c r="H215"/>
  <c r="H220"/>
  <c r="H221"/>
  <c r="H222"/>
  <c r="H225"/>
  <c r="H230"/>
  <c r="H234"/>
  <c r="H239"/>
  <c r="H246"/>
  <c r="H250"/>
  <c r="H255"/>
  <c r="H254" s="1"/>
  <c r="H256"/>
  <c r="H257"/>
  <c r="H260"/>
  <c r="H264"/>
  <c r="H268"/>
  <c r="H272"/>
  <c r="H276"/>
  <c r="H280"/>
  <c r="H284"/>
  <c r="H288"/>
  <c r="H292"/>
  <c r="H296"/>
  <c r="H300"/>
  <c r="H305"/>
  <c r="H306"/>
  <c r="H307"/>
  <c r="E174"/>
  <c r="E18"/>
  <c r="M307"/>
  <c r="M306"/>
  <c r="M305"/>
  <c r="M300"/>
  <c r="M296"/>
  <c r="M292"/>
  <c r="M288"/>
  <c r="M284"/>
  <c r="M280"/>
  <c r="M276"/>
  <c r="M272"/>
  <c r="M268"/>
  <c r="M264"/>
  <c r="M260"/>
  <c r="M257"/>
  <c r="M256"/>
  <c r="M255"/>
  <c r="M250"/>
  <c r="M246"/>
  <c r="M239"/>
  <c r="M234"/>
  <c r="M230"/>
  <c r="M225"/>
  <c r="M222"/>
  <c r="M221"/>
  <c r="M220"/>
  <c r="M215"/>
  <c r="M211"/>
  <c r="M207"/>
  <c r="M203"/>
  <c r="M197"/>
  <c r="M193"/>
  <c r="M189"/>
  <c r="M181"/>
  <c r="M180"/>
  <c r="M179"/>
  <c r="M174"/>
  <c r="M170"/>
  <c r="M166"/>
  <c r="M162"/>
  <c r="M158"/>
  <c r="M154"/>
  <c r="M150"/>
  <c r="M146"/>
  <c r="M142"/>
  <c r="M138"/>
  <c r="M134"/>
  <c r="M130"/>
  <c r="M116"/>
  <c r="M109"/>
  <c r="M105"/>
  <c r="M98"/>
  <c r="M94"/>
  <c r="M87"/>
  <c r="M83"/>
  <c r="M76"/>
  <c r="M72"/>
  <c r="M68"/>
  <c r="M67"/>
  <c r="M66"/>
  <c r="M61"/>
  <c r="M57"/>
  <c r="M54"/>
  <c r="M53"/>
  <c r="M52"/>
  <c r="M47"/>
  <c r="M42"/>
  <c r="M38"/>
  <c r="M37"/>
  <c r="M36"/>
  <c r="M31"/>
  <c r="M24"/>
  <c r="M18"/>
  <c r="M13" l="1"/>
  <c r="M10" s="1"/>
  <c r="H219"/>
  <c r="H13"/>
  <c r="H178"/>
  <c r="N174"/>
  <c r="M12"/>
  <c r="M11"/>
  <c r="H51"/>
  <c r="H186"/>
  <c r="H187"/>
  <c r="H304"/>
  <c r="H12"/>
  <c r="H11"/>
  <c r="H185"/>
  <c r="H65"/>
  <c r="H35"/>
  <c r="M35"/>
  <c r="M254"/>
  <c r="M304"/>
  <c r="M51"/>
  <c r="M219"/>
  <c r="M178"/>
  <c r="M65"/>
  <c r="M187"/>
  <c r="M8" s="1"/>
  <c r="M186"/>
  <c r="M7" s="1"/>
  <c r="M185"/>
  <c r="M6" s="1"/>
  <c r="E305"/>
  <c r="E179"/>
  <c r="H6" l="1"/>
  <c r="H8"/>
  <c r="M5"/>
  <c r="H7"/>
  <c r="H184"/>
  <c r="H10"/>
  <c r="M184"/>
  <c r="K179"/>
  <c r="L179"/>
  <c r="K180"/>
  <c r="L180"/>
  <c r="K181"/>
  <c r="L181"/>
  <c r="J181"/>
  <c r="J180"/>
  <c r="J179"/>
  <c r="F179"/>
  <c r="G179"/>
  <c r="F180"/>
  <c r="G180"/>
  <c r="F181"/>
  <c r="G181"/>
  <c r="E181"/>
  <c r="F174"/>
  <c r="G174"/>
  <c r="F170"/>
  <c r="G170"/>
  <c r="F166"/>
  <c r="G166"/>
  <c r="E166"/>
  <c r="N166" s="1"/>
  <c r="E189"/>
  <c r="F189"/>
  <c r="G189"/>
  <c r="J189"/>
  <c r="K189"/>
  <c r="L189"/>
  <c r="E193"/>
  <c r="F193"/>
  <c r="G193"/>
  <c r="J193"/>
  <c r="K193"/>
  <c r="L193"/>
  <c r="E197"/>
  <c r="F197"/>
  <c r="G197"/>
  <c r="J197"/>
  <c r="K197"/>
  <c r="L197"/>
  <c r="E203"/>
  <c r="N203" s="1"/>
  <c r="F203"/>
  <c r="G203"/>
  <c r="J203"/>
  <c r="K203"/>
  <c r="L203"/>
  <c r="E207"/>
  <c r="F207"/>
  <c r="G207"/>
  <c r="J207"/>
  <c r="K207"/>
  <c r="L207"/>
  <c r="E211"/>
  <c r="F211"/>
  <c r="G211"/>
  <c r="J211"/>
  <c r="K211"/>
  <c r="L211"/>
  <c r="E215"/>
  <c r="F215"/>
  <c r="G215"/>
  <c r="J215"/>
  <c r="K215"/>
  <c r="L215"/>
  <c r="E220"/>
  <c r="N220" s="1"/>
  <c r="F220"/>
  <c r="G220"/>
  <c r="J220"/>
  <c r="K220"/>
  <c r="L220"/>
  <c r="E221"/>
  <c r="F221"/>
  <c r="G221"/>
  <c r="J221"/>
  <c r="K221"/>
  <c r="L221"/>
  <c r="G268"/>
  <c r="F268"/>
  <c r="G264"/>
  <c r="F264"/>
  <c r="H5" l="1"/>
  <c r="N179"/>
  <c r="N215"/>
  <c r="N197"/>
  <c r="N211"/>
  <c r="N193"/>
  <c r="N221"/>
  <c r="N207"/>
  <c r="N189"/>
  <c r="N181"/>
  <c r="E170"/>
  <c r="N170" s="1"/>
  <c r="E180"/>
  <c r="F222"/>
  <c r="L222"/>
  <c r="K222"/>
  <c r="J222"/>
  <c r="G222"/>
  <c r="E222"/>
  <c r="L300"/>
  <c r="K300"/>
  <c r="J300"/>
  <c r="G300"/>
  <c r="F300"/>
  <c r="E300"/>
  <c r="L296"/>
  <c r="K296"/>
  <c r="J296"/>
  <c r="G296"/>
  <c r="F296"/>
  <c r="E296"/>
  <c r="L292"/>
  <c r="K292"/>
  <c r="J292"/>
  <c r="G292"/>
  <c r="F292"/>
  <c r="E292"/>
  <c r="L288"/>
  <c r="K288"/>
  <c r="J288"/>
  <c r="G288"/>
  <c r="F288"/>
  <c r="E288"/>
  <c r="N288" s="1"/>
  <c r="L284"/>
  <c r="K284"/>
  <c r="J284"/>
  <c r="G284"/>
  <c r="F284"/>
  <c r="E284"/>
  <c r="L280"/>
  <c r="K280"/>
  <c r="J280"/>
  <c r="G280"/>
  <c r="F280"/>
  <c r="E280"/>
  <c r="L276"/>
  <c r="K276"/>
  <c r="J276"/>
  <c r="G276"/>
  <c r="F276"/>
  <c r="E276"/>
  <c r="L272"/>
  <c r="K272"/>
  <c r="J272"/>
  <c r="G272"/>
  <c r="F272"/>
  <c r="E272"/>
  <c r="N272" s="1"/>
  <c r="L268"/>
  <c r="K268"/>
  <c r="J268"/>
  <c r="E268"/>
  <c r="L264"/>
  <c r="K264"/>
  <c r="J264"/>
  <c r="E264"/>
  <c r="L260"/>
  <c r="K260"/>
  <c r="J260"/>
  <c r="G260"/>
  <c r="F260"/>
  <c r="E260"/>
  <c r="L257"/>
  <c r="L256"/>
  <c r="L255"/>
  <c r="K257"/>
  <c r="K256"/>
  <c r="K255"/>
  <c r="J257"/>
  <c r="J256"/>
  <c r="J255"/>
  <c r="G257"/>
  <c r="G187" s="1"/>
  <c r="G256"/>
  <c r="G255"/>
  <c r="F257"/>
  <c r="F256"/>
  <c r="F255"/>
  <c r="E257"/>
  <c r="E255"/>
  <c r="E256"/>
  <c r="L250"/>
  <c r="K250"/>
  <c r="J250"/>
  <c r="G250"/>
  <c r="F250"/>
  <c r="E250"/>
  <c r="L246"/>
  <c r="K246"/>
  <c r="J246"/>
  <c r="G246"/>
  <c r="F246"/>
  <c r="E246"/>
  <c r="L162"/>
  <c r="K162"/>
  <c r="J162"/>
  <c r="G162"/>
  <c r="F162"/>
  <c r="E162"/>
  <c r="L158"/>
  <c r="K158"/>
  <c r="J158"/>
  <c r="G158"/>
  <c r="F158"/>
  <c r="E158"/>
  <c r="N158" s="1"/>
  <c r="L154"/>
  <c r="K154"/>
  <c r="J154"/>
  <c r="G154"/>
  <c r="F154"/>
  <c r="E154"/>
  <c r="L150"/>
  <c r="K150"/>
  <c r="J150"/>
  <c r="G150"/>
  <c r="F150"/>
  <c r="E150"/>
  <c r="L146"/>
  <c r="K146"/>
  <c r="J146"/>
  <c r="G146"/>
  <c r="F146"/>
  <c r="E146"/>
  <c r="L142"/>
  <c r="K142"/>
  <c r="J142"/>
  <c r="G142"/>
  <c r="F142"/>
  <c r="E142"/>
  <c r="N142" s="1"/>
  <c r="K138"/>
  <c r="G138"/>
  <c r="F138"/>
  <c r="E138"/>
  <c r="L134"/>
  <c r="K134"/>
  <c r="J134"/>
  <c r="G134"/>
  <c r="F134"/>
  <c r="E134"/>
  <c r="L239"/>
  <c r="K239"/>
  <c r="J239"/>
  <c r="G239"/>
  <c r="F239"/>
  <c r="E239"/>
  <c r="N239" s="1"/>
  <c r="L225"/>
  <c r="K225"/>
  <c r="J225"/>
  <c r="G225"/>
  <c r="F225"/>
  <c r="E225"/>
  <c r="L68"/>
  <c r="L67"/>
  <c r="L66"/>
  <c r="L61"/>
  <c r="K61"/>
  <c r="J61"/>
  <c r="G61"/>
  <c r="F61"/>
  <c r="E61"/>
  <c r="N61" s="1"/>
  <c r="L57"/>
  <c r="K57"/>
  <c r="J57"/>
  <c r="G57"/>
  <c r="F57"/>
  <c r="E57"/>
  <c r="L47"/>
  <c r="K47"/>
  <c r="J47"/>
  <c r="G47"/>
  <c r="F47"/>
  <c r="E47"/>
  <c r="L42"/>
  <c r="K42"/>
  <c r="J42"/>
  <c r="G42"/>
  <c r="F42"/>
  <c r="E42"/>
  <c r="L24"/>
  <c r="K24"/>
  <c r="J24"/>
  <c r="G24"/>
  <c r="F24"/>
  <c r="E24"/>
  <c r="L18"/>
  <c r="K18"/>
  <c r="J18"/>
  <c r="G18"/>
  <c r="N178" l="1"/>
  <c r="N180"/>
  <c r="N225"/>
  <c r="N154"/>
  <c r="N250"/>
  <c r="N257"/>
  <c r="N260"/>
  <c r="N284"/>
  <c r="N300"/>
  <c r="E185"/>
  <c r="N255"/>
  <c r="N264"/>
  <c r="N222"/>
  <c r="N219" s="1"/>
  <c r="N134"/>
  <c r="N276"/>
  <c r="N292"/>
  <c r="N138"/>
  <c r="N150"/>
  <c r="N268"/>
  <c r="N280"/>
  <c r="N296"/>
  <c r="N256"/>
  <c r="N42"/>
  <c r="N146"/>
  <c r="N162"/>
  <c r="N246"/>
  <c r="N47"/>
  <c r="N57"/>
  <c r="N18"/>
  <c r="N24"/>
  <c r="L219"/>
  <c r="K219"/>
  <c r="J219"/>
  <c r="F219"/>
  <c r="G219"/>
  <c r="L254"/>
  <c r="E219"/>
  <c r="K254"/>
  <c r="J254"/>
  <c r="G254"/>
  <c r="E254"/>
  <c r="F254"/>
  <c r="F306"/>
  <c r="F186" s="1"/>
  <c r="N254" l="1"/>
  <c r="B125"/>
  <c r="A124"/>
  <c r="L116"/>
  <c r="K116"/>
  <c r="J116"/>
  <c r="F116"/>
  <c r="E116"/>
  <c r="B110"/>
  <c r="L109"/>
  <c r="K109"/>
  <c r="J109"/>
  <c r="G109"/>
  <c r="F109"/>
  <c r="E109"/>
  <c r="A109"/>
  <c r="L105"/>
  <c r="K105"/>
  <c r="J105"/>
  <c r="G105"/>
  <c r="F105"/>
  <c r="E105"/>
  <c r="B99"/>
  <c r="L98"/>
  <c r="K98"/>
  <c r="J98"/>
  <c r="G98"/>
  <c r="F98"/>
  <c r="E98"/>
  <c r="A98"/>
  <c r="L94"/>
  <c r="K94"/>
  <c r="J94"/>
  <c r="G94"/>
  <c r="F94"/>
  <c r="E94"/>
  <c r="B88"/>
  <c r="L87"/>
  <c r="K87"/>
  <c r="J87"/>
  <c r="G87"/>
  <c r="F87"/>
  <c r="E87"/>
  <c r="A87"/>
  <c r="L83"/>
  <c r="K83"/>
  <c r="J83"/>
  <c r="G83"/>
  <c r="F83"/>
  <c r="E83"/>
  <c r="N83" s="1"/>
  <c r="B77"/>
  <c r="L76"/>
  <c r="K76"/>
  <c r="J76"/>
  <c r="G76"/>
  <c r="F76"/>
  <c r="E76"/>
  <c r="A76"/>
  <c r="L72"/>
  <c r="K72"/>
  <c r="J72"/>
  <c r="G72"/>
  <c r="F72"/>
  <c r="E72"/>
  <c r="K68"/>
  <c r="J68"/>
  <c r="G68"/>
  <c r="F68"/>
  <c r="E68"/>
  <c r="K67"/>
  <c r="J67"/>
  <c r="G67"/>
  <c r="F67"/>
  <c r="E67"/>
  <c r="N67" s="1"/>
  <c r="K66"/>
  <c r="J66"/>
  <c r="G66"/>
  <c r="F66"/>
  <c r="E66"/>
  <c r="B66"/>
  <c r="L65"/>
  <c r="A65"/>
  <c r="L307"/>
  <c r="L187" s="1"/>
  <c r="K307"/>
  <c r="K187" s="1"/>
  <c r="J307"/>
  <c r="J187" s="1"/>
  <c r="G307"/>
  <c r="F307"/>
  <c r="F187" s="1"/>
  <c r="E307"/>
  <c r="L306"/>
  <c r="L186" s="1"/>
  <c r="K306"/>
  <c r="K186" s="1"/>
  <c r="J306"/>
  <c r="J186" s="1"/>
  <c r="G306"/>
  <c r="G186" s="1"/>
  <c r="E306"/>
  <c r="L305"/>
  <c r="L185" s="1"/>
  <c r="K305"/>
  <c r="K185" s="1"/>
  <c r="J305"/>
  <c r="G305"/>
  <c r="G185" s="1"/>
  <c r="F305"/>
  <c r="F185" s="1"/>
  <c r="B305"/>
  <c r="B255"/>
  <c r="L130"/>
  <c r="K130"/>
  <c r="J130"/>
  <c r="G130"/>
  <c r="F130"/>
  <c r="E130"/>
  <c r="N130" s="1"/>
  <c r="N66" l="1"/>
  <c r="E186"/>
  <c r="E184" s="1"/>
  <c r="N306"/>
  <c r="J185"/>
  <c r="N305"/>
  <c r="E187"/>
  <c r="N307"/>
  <c r="N94"/>
  <c r="N68"/>
  <c r="N105"/>
  <c r="N72"/>
  <c r="N116"/>
  <c r="F184"/>
  <c r="G184"/>
  <c r="K184"/>
  <c r="L184"/>
  <c r="J184"/>
  <c r="L304"/>
  <c r="G65"/>
  <c r="F65"/>
  <c r="N109"/>
  <c r="N98"/>
  <c r="N87"/>
  <c r="E65"/>
  <c r="J65"/>
  <c r="N76"/>
  <c r="L178"/>
  <c r="E304"/>
  <c r="K65"/>
  <c r="G304"/>
  <c r="F304"/>
  <c r="J304"/>
  <c r="G178"/>
  <c r="K304"/>
  <c r="J178"/>
  <c r="E178"/>
  <c r="K178"/>
  <c r="F178"/>
  <c r="N304" l="1"/>
  <c r="N185"/>
  <c r="N65"/>
  <c r="L234" l="1"/>
  <c r="K234"/>
  <c r="J234"/>
  <c r="L230"/>
  <c r="K230"/>
  <c r="J230"/>
  <c r="G234"/>
  <c r="F234"/>
  <c r="E234"/>
  <c r="G230"/>
  <c r="F230"/>
  <c r="E230"/>
  <c r="N230" s="1"/>
  <c r="L54"/>
  <c r="L53"/>
  <c r="L52"/>
  <c r="K54"/>
  <c r="K53"/>
  <c r="K52"/>
  <c r="J54"/>
  <c r="J53"/>
  <c r="J52"/>
  <c r="G54"/>
  <c r="G53"/>
  <c r="G52"/>
  <c r="F54"/>
  <c r="F53"/>
  <c r="F52"/>
  <c r="E54"/>
  <c r="E53"/>
  <c r="E52"/>
  <c r="N234" l="1"/>
  <c r="N53"/>
  <c r="N54"/>
  <c r="N52"/>
  <c r="L38"/>
  <c r="L13" s="1"/>
  <c r="L37"/>
  <c r="L12" s="1"/>
  <c r="L36"/>
  <c r="L11" s="1"/>
  <c r="K38"/>
  <c r="K13" s="1"/>
  <c r="K37"/>
  <c r="K12" s="1"/>
  <c r="K36"/>
  <c r="K11" s="1"/>
  <c r="J38"/>
  <c r="J13" s="1"/>
  <c r="J37"/>
  <c r="J12" s="1"/>
  <c r="J36"/>
  <c r="J11" s="1"/>
  <c r="G38"/>
  <c r="G37"/>
  <c r="G36"/>
  <c r="F38"/>
  <c r="F13" s="1"/>
  <c r="F37"/>
  <c r="F36"/>
  <c r="F11" s="1"/>
  <c r="E38"/>
  <c r="E13" s="1"/>
  <c r="E37"/>
  <c r="E12" s="1"/>
  <c r="E36"/>
  <c r="E11" s="1"/>
  <c r="F12" l="1"/>
  <c r="F7" s="1"/>
  <c r="N13"/>
  <c r="N38"/>
  <c r="N12"/>
  <c r="N37"/>
  <c r="N11"/>
  <c r="N36"/>
  <c r="K10"/>
  <c r="J10"/>
  <c r="L10"/>
  <c r="F10" l="1"/>
  <c r="M3" i="4"/>
  <c r="A132" l="1"/>
  <c r="Y145" l="1"/>
  <c r="A51" i="3" l="1"/>
  <c r="R144" i="4" l="1"/>
  <c r="W145"/>
  <c r="X145"/>
  <c r="S145"/>
  <c r="S18"/>
  <c r="S150" s="1"/>
  <c r="R18"/>
  <c r="R150" s="1"/>
  <c r="K3"/>
  <c r="L4"/>
  <c r="M4"/>
  <c r="K4"/>
  <c r="F4"/>
  <c r="U4" s="1"/>
  <c r="U145" s="1"/>
  <c r="G4"/>
  <c r="V4" s="1"/>
  <c r="V145" s="1"/>
  <c r="H4"/>
  <c r="I4"/>
  <c r="E4"/>
  <c r="T4" s="1"/>
  <c r="T145" s="1"/>
  <c r="K135" l="1"/>
  <c r="L135"/>
  <c r="M135"/>
  <c r="E135"/>
  <c r="F135"/>
  <c r="G135"/>
  <c r="H135"/>
  <c r="I135"/>
  <c r="N135"/>
  <c r="K134"/>
  <c r="F134"/>
  <c r="G134"/>
  <c r="H134"/>
  <c r="I134"/>
  <c r="E134"/>
  <c r="N51" i="3" l="1"/>
  <c r="N43" i="4"/>
  <c r="K44"/>
  <c r="L44"/>
  <c r="M44"/>
  <c r="N44"/>
  <c r="K45"/>
  <c r="L45"/>
  <c r="M45"/>
  <c r="N45"/>
  <c r="K46"/>
  <c r="L46"/>
  <c r="M46"/>
  <c r="N46"/>
  <c r="E44"/>
  <c r="F44"/>
  <c r="G44"/>
  <c r="H44"/>
  <c r="I44"/>
  <c r="E45"/>
  <c r="F45"/>
  <c r="G45"/>
  <c r="H45"/>
  <c r="I45"/>
  <c r="E46"/>
  <c r="F46"/>
  <c r="G46"/>
  <c r="H46"/>
  <c r="I46"/>
  <c r="K50" l="1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F50"/>
  <c r="G50"/>
  <c r="H50"/>
  <c r="I50"/>
  <c r="E50"/>
  <c r="B4" l="1"/>
  <c r="A2"/>
  <c r="R134" l="1"/>
  <c r="R202" s="1"/>
  <c r="S134"/>
  <c r="S202" s="1"/>
  <c r="S124"/>
  <c r="S198" s="1"/>
  <c r="S117"/>
  <c r="S194" s="1"/>
  <c r="S110"/>
  <c r="S190" s="1"/>
  <c r="S103"/>
  <c r="S186" s="1"/>
  <c r="S96"/>
  <c r="S182" s="1"/>
  <c r="S89"/>
  <c r="S178" s="1"/>
  <c r="S82"/>
  <c r="S174" s="1"/>
  <c r="S75"/>
  <c r="S170" s="1"/>
  <c r="S68"/>
  <c r="S166" s="1"/>
  <c r="S61"/>
  <c r="S162" s="1"/>
  <c r="S43"/>
  <c r="S158" s="1"/>
  <c r="R5"/>
  <c r="R146" s="1"/>
  <c r="S36"/>
  <c r="S154" s="1"/>
  <c r="S5"/>
  <c r="S146" s="1"/>
  <c r="R4"/>
  <c r="R145" s="1"/>
  <c r="K19" l="1"/>
  <c r="L19"/>
  <c r="M19"/>
  <c r="K20"/>
  <c r="L20"/>
  <c r="M20"/>
  <c r="K21"/>
  <c r="L21"/>
  <c r="M21"/>
  <c r="E19"/>
  <c r="F19"/>
  <c r="G19"/>
  <c r="H19"/>
  <c r="I19"/>
  <c r="E20"/>
  <c r="F20"/>
  <c r="G20"/>
  <c r="H20"/>
  <c r="I20"/>
  <c r="E21"/>
  <c r="F21"/>
  <c r="G21"/>
  <c r="H21"/>
  <c r="I21"/>
  <c r="A124"/>
  <c r="A117"/>
  <c r="A103"/>
  <c r="A96"/>
  <c r="A89"/>
  <c r="A82"/>
  <c r="A75"/>
  <c r="A68"/>
  <c r="A61"/>
  <c r="A43"/>
  <c r="A36"/>
  <c r="M22" l="1"/>
  <c r="L22"/>
  <c r="K22"/>
  <c r="I22"/>
  <c r="H22"/>
  <c r="G22"/>
  <c r="F22"/>
  <c r="E22"/>
  <c r="V134"/>
  <c r="T134"/>
  <c r="T202" s="1"/>
  <c r="K125"/>
  <c r="L125"/>
  <c r="M125"/>
  <c r="N125"/>
  <c r="K126"/>
  <c r="L126"/>
  <c r="M126"/>
  <c r="N126"/>
  <c r="K127"/>
  <c r="L127"/>
  <c r="M127"/>
  <c r="N127"/>
  <c r="E125"/>
  <c r="F125"/>
  <c r="G125"/>
  <c r="H125"/>
  <c r="I125"/>
  <c r="E126"/>
  <c r="F126"/>
  <c r="G126"/>
  <c r="H126"/>
  <c r="I126"/>
  <c r="E127"/>
  <c r="F127"/>
  <c r="G127"/>
  <c r="H127"/>
  <c r="I127"/>
  <c r="K118"/>
  <c r="L118"/>
  <c r="M118"/>
  <c r="N118"/>
  <c r="K119"/>
  <c r="L119"/>
  <c r="M119"/>
  <c r="N119"/>
  <c r="K120"/>
  <c r="L120"/>
  <c r="M120"/>
  <c r="N120"/>
  <c r="E118"/>
  <c r="F118"/>
  <c r="G118"/>
  <c r="H118"/>
  <c r="I118"/>
  <c r="E119"/>
  <c r="F119"/>
  <c r="G119"/>
  <c r="H119"/>
  <c r="I119"/>
  <c r="E120"/>
  <c r="F120"/>
  <c r="G120"/>
  <c r="H120"/>
  <c r="I120"/>
  <c r="K111"/>
  <c r="L111"/>
  <c r="M111"/>
  <c r="N111"/>
  <c r="K112"/>
  <c r="L112"/>
  <c r="M112"/>
  <c r="N112"/>
  <c r="K113"/>
  <c r="L113"/>
  <c r="M113"/>
  <c r="N113"/>
  <c r="E111"/>
  <c r="F111"/>
  <c r="G111"/>
  <c r="H111"/>
  <c r="I111"/>
  <c r="E112"/>
  <c r="F112"/>
  <c r="G112"/>
  <c r="H112"/>
  <c r="I112"/>
  <c r="E113"/>
  <c r="F113"/>
  <c r="G113"/>
  <c r="H113"/>
  <c r="I113"/>
  <c r="K104"/>
  <c r="L104"/>
  <c r="M104"/>
  <c r="N104"/>
  <c r="K105"/>
  <c r="L105"/>
  <c r="M105"/>
  <c r="N105"/>
  <c r="K106"/>
  <c r="L106"/>
  <c r="M106"/>
  <c r="N106"/>
  <c r="E104"/>
  <c r="F104"/>
  <c r="G104"/>
  <c r="H104"/>
  <c r="I104"/>
  <c r="E105"/>
  <c r="F105"/>
  <c r="G105"/>
  <c r="H105"/>
  <c r="I105"/>
  <c r="E106"/>
  <c r="F106"/>
  <c r="G106"/>
  <c r="H106"/>
  <c r="I106"/>
  <c r="K97"/>
  <c r="L97"/>
  <c r="M97"/>
  <c r="N97"/>
  <c r="K98"/>
  <c r="L98"/>
  <c r="M98"/>
  <c r="N98"/>
  <c r="K99"/>
  <c r="L99"/>
  <c r="M99"/>
  <c r="N99"/>
  <c r="E97"/>
  <c r="F97"/>
  <c r="G97"/>
  <c r="H97"/>
  <c r="I97"/>
  <c r="E98"/>
  <c r="F98"/>
  <c r="G98"/>
  <c r="H98"/>
  <c r="I98"/>
  <c r="E99"/>
  <c r="F99"/>
  <c r="G99"/>
  <c r="H99"/>
  <c r="I99"/>
  <c r="K90"/>
  <c r="L90"/>
  <c r="M90"/>
  <c r="N90"/>
  <c r="K91"/>
  <c r="L91"/>
  <c r="M91"/>
  <c r="N91"/>
  <c r="K92"/>
  <c r="L92"/>
  <c r="M92"/>
  <c r="N92"/>
  <c r="E90"/>
  <c r="F90"/>
  <c r="G90"/>
  <c r="H90"/>
  <c r="I90"/>
  <c r="E91"/>
  <c r="F91"/>
  <c r="G91"/>
  <c r="H91"/>
  <c r="I91"/>
  <c r="E92"/>
  <c r="F92"/>
  <c r="G92"/>
  <c r="H92"/>
  <c r="I92"/>
  <c r="K83"/>
  <c r="L83"/>
  <c r="M83"/>
  <c r="N83"/>
  <c r="K84"/>
  <c r="L84"/>
  <c r="M84"/>
  <c r="N84"/>
  <c r="K85"/>
  <c r="L85"/>
  <c r="M85"/>
  <c r="N85"/>
  <c r="E83"/>
  <c r="F83"/>
  <c r="G83"/>
  <c r="H83"/>
  <c r="I83"/>
  <c r="E84"/>
  <c r="F84"/>
  <c r="G84"/>
  <c r="H84"/>
  <c r="I84"/>
  <c r="E85"/>
  <c r="F85"/>
  <c r="G85"/>
  <c r="H85"/>
  <c r="I85"/>
  <c r="K76"/>
  <c r="L76"/>
  <c r="M76"/>
  <c r="N76"/>
  <c r="K77"/>
  <c r="L77"/>
  <c r="M77"/>
  <c r="N77"/>
  <c r="K78"/>
  <c r="L78"/>
  <c r="M78"/>
  <c r="N78"/>
  <c r="E76"/>
  <c r="F76"/>
  <c r="G76"/>
  <c r="H76"/>
  <c r="I76"/>
  <c r="E77"/>
  <c r="F77"/>
  <c r="G77"/>
  <c r="H77"/>
  <c r="I77"/>
  <c r="E78"/>
  <c r="F78"/>
  <c r="G78"/>
  <c r="H78"/>
  <c r="I78"/>
  <c r="K69"/>
  <c r="L69"/>
  <c r="M69"/>
  <c r="N69"/>
  <c r="K70"/>
  <c r="L70"/>
  <c r="M70"/>
  <c r="N70"/>
  <c r="K71"/>
  <c r="L71"/>
  <c r="M71"/>
  <c r="N71"/>
  <c r="E69"/>
  <c r="F69"/>
  <c r="G69"/>
  <c r="H69"/>
  <c r="I69"/>
  <c r="E70"/>
  <c r="F70"/>
  <c r="G70"/>
  <c r="H70"/>
  <c r="I70"/>
  <c r="E71"/>
  <c r="F71"/>
  <c r="G71"/>
  <c r="H71"/>
  <c r="I71"/>
  <c r="K64"/>
  <c r="L64"/>
  <c r="M64"/>
  <c r="N64"/>
  <c r="K62"/>
  <c r="L62"/>
  <c r="M62"/>
  <c r="N62"/>
  <c r="K63"/>
  <c r="L63"/>
  <c r="M63"/>
  <c r="N63"/>
  <c r="E62"/>
  <c r="F62"/>
  <c r="G62"/>
  <c r="H62"/>
  <c r="I62"/>
  <c r="E63"/>
  <c r="F63"/>
  <c r="G63"/>
  <c r="H63"/>
  <c r="I63"/>
  <c r="E64"/>
  <c r="F64"/>
  <c r="G64"/>
  <c r="H64"/>
  <c r="I64"/>
  <c r="K37"/>
  <c r="L37"/>
  <c r="M37"/>
  <c r="N37"/>
  <c r="K38"/>
  <c r="L38"/>
  <c r="M38"/>
  <c r="N38"/>
  <c r="K39"/>
  <c r="L39"/>
  <c r="M39"/>
  <c r="N39"/>
  <c r="E37"/>
  <c r="F37"/>
  <c r="G37"/>
  <c r="H37"/>
  <c r="I37"/>
  <c r="E38"/>
  <c r="F38"/>
  <c r="G38"/>
  <c r="H38"/>
  <c r="I38"/>
  <c r="E39"/>
  <c r="F39"/>
  <c r="G39"/>
  <c r="H39"/>
  <c r="I39"/>
  <c r="V202" l="1"/>
  <c r="Y134"/>
  <c r="Y202" s="1"/>
  <c r="W134"/>
  <c r="W202" s="1"/>
  <c r="U134"/>
  <c r="U202" s="1"/>
  <c r="X134"/>
  <c r="X202" s="1"/>
  <c r="I27"/>
  <c r="I32" s="1"/>
  <c r="G27"/>
  <c r="G32" s="1"/>
  <c r="E27"/>
  <c r="H26"/>
  <c r="H31" s="1"/>
  <c r="F26"/>
  <c r="F31" s="1"/>
  <c r="I25"/>
  <c r="G25"/>
  <c r="E25"/>
  <c r="M27"/>
  <c r="M32" s="1"/>
  <c r="K27"/>
  <c r="K32" s="1"/>
  <c r="M26"/>
  <c r="M31" s="1"/>
  <c r="K26"/>
  <c r="K31" s="1"/>
  <c r="M25"/>
  <c r="K25"/>
  <c r="H27"/>
  <c r="H32" s="1"/>
  <c r="F27"/>
  <c r="F32" s="1"/>
  <c r="I26"/>
  <c r="I31" s="1"/>
  <c r="G26"/>
  <c r="G31" s="1"/>
  <c r="E26"/>
  <c r="H25"/>
  <c r="F25"/>
  <c r="L27"/>
  <c r="L32" s="1"/>
  <c r="L26"/>
  <c r="L31" s="1"/>
  <c r="L25"/>
  <c r="F47"/>
  <c r="I121"/>
  <c r="G121"/>
  <c r="E121"/>
  <c r="M121"/>
  <c r="K121"/>
  <c r="H47"/>
  <c r="H107"/>
  <c r="F107"/>
  <c r="H121"/>
  <c r="F121"/>
  <c r="N121"/>
  <c r="L121"/>
  <c r="I47"/>
  <c r="G47"/>
  <c r="E47"/>
  <c r="L47"/>
  <c r="F65"/>
  <c r="H72"/>
  <c r="F72"/>
  <c r="H79"/>
  <c r="F79"/>
  <c r="H86"/>
  <c r="F86"/>
  <c r="H93"/>
  <c r="F93"/>
  <c r="H114"/>
  <c r="F114"/>
  <c r="H128"/>
  <c r="F128"/>
  <c r="M47"/>
  <c r="K47"/>
  <c r="I65"/>
  <c r="G65"/>
  <c r="E65"/>
  <c r="M65"/>
  <c r="K65"/>
  <c r="M72"/>
  <c r="K72"/>
  <c r="M79"/>
  <c r="K79"/>
  <c r="M86"/>
  <c r="K86"/>
  <c r="M93"/>
  <c r="K93"/>
  <c r="I100"/>
  <c r="G100"/>
  <c r="E100"/>
  <c r="M100"/>
  <c r="K100"/>
  <c r="M107"/>
  <c r="K107"/>
  <c r="M114"/>
  <c r="K114"/>
  <c r="M128"/>
  <c r="K128"/>
  <c r="H65"/>
  <c r="N65"/>
  <c r="L65"/>
  <c r="I72"/>
  <c r="G72"/>
  <c r="E72"/>
  <c r="N72"/>
  <c r="L72"/>
  <c r="I79"/>
  <c r="G79"/>
  <c r="E79"/>
  <c r="N79"/>
  <c r="L79"/>
  <c r="I86"/>
  <c r="G86"/>
  <c r="E86"/>
  <c r="N86"/>
  <c r="L86"/>
  <c r="I93"/>
  <c r="G93"/>
  <c r="E93"/>
  <c r="N93"/>
  <c r="L93"/>
  <c r="H100"/>
  <c r="F100"/>
  <c r="N100"/>
  <c r="L100"/>
  <c r="I107"/>
  <c r="G107"/>
  <c r="E107"/>
  <c r="N107"/>
  <c r="L107"/>
  <c r="I114"/>
  <c r="G114"/>
  <c r="E114"/>
  <c r="N114"/>
  <c r="L114"/>
  <c r="I128"/>
  <c r="G128"/>
  <c r="E128"/>
  <c r="N128"/>
  <c r="L128"/>
  <c r="I40"/>
  <c r="G40"/>
  <c r="E40"/>
  <c r="M40"/>
  <c r="K40"/>
  <c r="H40"/>
  <c r="F40"/>
  <c r="N40"/>
  <c r="L40"/>
  <c r="B83"/>
  <c r="R82" s="1"/>
  <c r="R174" s="1"/>
  <c r="B69"/>
  <c r="R68" s="1"/>
  <c r="R166" s="1"/>
  <c r="B125"/>
  <c r="R124" s="1"/>
  <c r="R198" s="1"/>
  <c r="B118"/>
  <c r="R117" s="1"/>
  <c r="R194" s="1"/>
  <c r="B111"/>
  <c r="R110" s="1"/>
  <c r="R190" s="1"/>
  <c r="B104"/>
  <c r="R103" s="1"/>
  <c r="R186" s="1"/>
  <c r="B97"/>
  <c r="R96" s="1"/>
  <c r="R182" s="1"/>
  <c r="B90"/>
  <c r="R89" s="1"/>
  <c r="R178" s="1"/>
  <c r="B76"/>
  <c r="R75" s="1"/>
  <c r="R170" s="1"/>
  <c r="B62"/>
  <c r="R61" s="1"/>
  <c r="R162" s="1"/>
  <c r="B44"/>
  <c r="R43" s="1"/>
  <c r="R158" s="1"/>
  <c r="B37"/>
  <c r="R36" s="1"/>
  <c r="R154" s="1"/>
  <c r="M6"/>
  <c r="L6"/>
  <c r="K6"/>
  <c r="I6"/>
  <c r="H6"/>
  <c r="G6"/>
  <c r="F6"/>
  <c r="E6"/>
  <c r="N124"/>
  <c r="M124"/>
  <c r="L124"/>
  <c r="K124"/>
  <c r="I124"/>
  <c r="H124"/>
  <c r="G124"/>
  <c r="F124"/>
  <c r="E124"/>
  <c r="T124" s="1"/>
  <c r="T198" s="1"/>
  <c r="N117"/>
  <c r="M117"/>
  <c r="L117"/>
  <c r="K117"/>
  <c r="I117"/>
  <c r="H117"/>
  <c r="G117"/>
  <c r="V117" s="1"/>
  <c r="F117"/>
  <c r="E117"/>
  <c r="T117" s="1"/>
  <c r="T194" s="1"/>
  <c r="B52" i="3"/>
  <c r="N110" i="4"/>
  <c r="L51" i="3"/>
  <c r="M110" i="4" s="1"/>
  <c r="K51" i="3"/>
  <c r="L110" i="4" s="1"/>
  <c r="J51" i="3"/>
  <c r="K110" i="4" s="1"/>
  <c r="I110"/>
  <c r="H110"/>
  <c r="G51" i="3"/>
  <c r="G110" i="4" s="1"/>
  <c r="F51" i="3"/>
  <c r="F110" i="4" s="1"/>
  <c r="E51" i="3"/>
  <c r="E110" i="4" s="1"/>
  <c r="T110" s="1"/>
  <c r="T190" s="1"/>
  <c r="N103"/>
  <c r="M103"/>
  <c r="L103"/>
  <c r="K103"/>
  <c r="I103"/>
  <c r="H103"/>
  <c r="G103"/>
  <c r="V103" s="1"/>
  <c r="F103"/>
  <c r="E103"/>
  <c r="T103" s="1"/>
  <c r="T186" s="1"/>
  <c r="N96"/>
  <c r="M96"/>
  <c r="L96"/>
  <c r="K96"/>
  <c r="I96"/>
  <c r="H96"/>
  <c r="G96"/>
  <c r="F96"/>
  <c r="U96" s="1"/>
  <c r="U182" s="1"/>
  <c r="E96"/>
  <c r="T96" s="1"/>
  <c r="T182" s="1"/>
  <c r="N89"/>
  <c r="M89"/>
  <c r="L89"/>
  <c r="K89"/>
  <c r="I89"/>
  <c r="H89"/>
  <c r="G89"/>
  <c r="V89" s="1"/>
  <c r="F89"/>
  <c r="E89"/>
  <c r="T89" s="1"/>
  <c r="T178" s="1"/>
  <c r="N82"/>
  <c r="M82"/>
  <c r="L82"/>
  <c r="K82"/>
  <c r="I82"/>
  <c r="H82"/>
  <c r="G82"/>
  <c r="F82"/>
  <c r="U82" s="1"/>
  <c r="U174" s="1"/>
  <c r="E82"/>
  <c r="T82" s="1"/>
  <c r="T174" s="1"/>
  <c r="N75"/>
  <c r="M75"/>
  <c r="L75"/>
  <c r="K75"/>
  <c r="I75"/>
  <c r="H75"/>
  <c r="G75"/>
  <c r="V75" s="1"/>
  <c r="F75"/>
  <c r="E75"/>
  <c r="T75" s="1"/>
  <c r="T170" s="1"/>
  <c r="B36" i="3"/>
  <c r="L35"/>
  <c r="M68" i="4" s="1"/>
  <c r="K35" i="3"/>
  <c r="L68" i="4" s="1"/>
  <c r="J35" i="3"/>
  <c r="K68" i="4" s="1"/>
  <c r="I68"/>
  <c r="H68"/>
  <c r="G35" i="3"/>
  <c r="G68" i="4" s="1"/>
  <c r="F35" i="3"/>
  <c r="F68" i="4" s="1"/>
  <c r="E35" i="3"/>
  <c r="L31"/>
  <c r="K31"/>
  <c r="J31"/>
  <c r="G31"/>
  <c r="F31"/>
  <c r="E31"/>
  <c r="N61" i="4"/>
  <c r="M61"/>
  <c r="L61"/>
  <c r="K61"/>
  <c r="I61"/>
  <c r="H61"/>
  <c r="G61"/>
  <c r="V61" s="1"/>
  <c r="F61"/>
  <c r="E61"/>
  <c r="T61" s="1"/>
  <c r="T162" s="1"/>
  <c r="N31" i="3" l="1"/>
  <c r="E68" i="4"/>
  <c r="T68" s="1"/>
  <c r="T166" s="1"/>
  <c r="N35" i="3"/>
  <c r="N68" i="4" s="1"/>
  <c r="N73" s="1"/>
  <c r="V194"/>
  <c r="Y117"/>
  <c r="Y194" s="1"/>
  <c r="V186"/>
  <c r="Y103"/>
  <c r="Y186" s="1"/>
  <c r="V170"/>
  <c r="Y75"/>
  <c r="Y170" s="1"/>
  <c r="V162"/>
  <c r="Y61"/>
  <c r="Y162" s="1"/>
  <c r="V178"/>
  <c r="Y89"/>
  <c r="Y178" s="1"/>
  <c r="F30"/>
  <c r="F24"/>
  <c r="M30"/>
  <c r="M24"/>
  <c r="G30"/>
  <c r="G24"/>
  <c r="L108"/>
  <c r="I108"/>
  <c r="H101"/>
  <c r="N94"/>
  <c r="G94"/>
  <c r="N80"/>
  <c r="G80"/>
  <c r="N66"/>
  <c r="K129"/>
  <c r="K115"/>
  <c r="K101"/>
  <c r="M87"/>
  <c r="M73"/>
  <c r="G66"/>
  <c r="F129"/>
  <c r="F115"/>
  <c r="F87"/>
  <c r="F73"/>
  <c r="N122"/>
  <c r="E122"/>
  <c r="I122"/>
  <c r="L30"/>
  <c r="L24"/>
  <c r="H30"/>
  <c r="H24"/>
  <c r="K30"/>
  <c r="K24"/>
  <c r="E24"/>
  <c r="I30"/>
  <c r="I24"/>
  <c r="X61"/>
  <c r="X162" s="1"/>
  <c r="W82"/>
  <c r="W174" s="1"/>
  <c r="W110"/>
  <c r="W190" s="1"/>
  <c r="X117"/>
  <c r="X194" s="1"/>
  <c r="W124"/>
  <c r="W198" s="1"/>
  <c r="U124"/>
  <c r="U198" s="1"/>
  <c r="U110"/>
  <c r="U190" s="1"/>
  <c r="U68"/>
  <c r="U166" s="1"/>
  <c r="U61"/>
  <c r="U162" s="1"/>
  <c r="W61"/>
  <c r="W162" s="1"/>
  <c r="V68"/>
  <c r="X68"/>
  <c r="X166" s="1"/>
  <c r="W75"/>
  <c r="W170" s="1"/>
  <c r="U75"/>
  <c r="U170" s="1"/>
  <c r="X75"/>
  <c r="X170" s="1"/>
  <c r="V82"/>
  <c r="X82"/>
  <c r="X174" s="1"/>
  <c r="W89"/>
  <c r="W178" s="1"/>
  <c r="U89"/>
  <c r="U178" s="1"/>
  <c r="X89"/>
  <c r="X178" s="1"/>
  <c r="X96"/>
  <c r="X182" s="1"/>
  <c r="V96"/>
  <c r="W103"/>
  <c r="W186" s="1"/>
  <c r="U103"/>
  <c r="U186" s="1"/>
  <c r="X103"/>
  <c r="X186" s="1"/>
  <c r="V110"/>
  <c r="X110"/>
  <c r="X190" s="1"/>
  <c r="U117"/>
  <c r="U194" s="1"/>
  <c r="W117"/>
  <c r="W194" s="1"/>
  <c r="V124"/>
  <c r="X124"/>
  <c r="X198" s="1"/>
  <c r="L129"/>
  <c r="I129"/>
  <c r="N115"/>
  <c r="G115"/>
  <c r="N101"/>
  <c r="L87"/>
  <c r="I87"/>
  <c r="L73"/>
  <c r="I73"/>
  <c r="K108"/>
  <c r="E101"/>
  <c r="I101"/>
  <c r="M94"/>
  <c r="M80"/>
  <c r="M66"/>
  <c r="F94"/>
  <c r="F80"/>
  <c r="F66"/>
  <c r="H122"/>
  <c r="H108"/>
  <c r="K122"/>
  <c r="N129"/>
  <c r="G129"/>
  <c r="L115"/>
  <c r="I115"/>
  <c r="N108"/>
  <c r="G108"/>
  <c r="L101"/>
  <c r="L94"/>
  <c r="I94"/>
  <c r="N87"/>
  <c r="G87"/>
  <c r="L80"/>
  <c r="I80"/>
  <c r="G73"/>
  <c r="L66"/>
  <c r="H66"/>
  <c r="M129"/>
  <c r="M115"/>
  <c r="M108"/>
  <c r="M101"/>
  <c r="G101"/>
  <c r="K94"/>
  <c r="K87"/>
  <c r="K80"/>
  <c r="K73"/>
  <c r="K66"/>
  <c r="E66"/>
  <c r="I66"/>
  <c r="H129"/>
  <c r="H115"/>
  <c r="H94"/>
  <c r="H87"/>
  <c r="H80"/>
  <c r="H73"/>
  <c r="L122"/>
  <c r="F122"/>
  <c r="F108"/>
  <c r="M122"/>
  <c r="G122"/>
  <c r="W96"/>
  <c r="W182" s="1"/>
  <c r="E30"/>
  <c r="E31"/>
  <c r="E32"/>
  <c r="P121"/>
  <c r="P40"/>
  <c r="E129"/>
  <c r="P128"/>
  <c r="E115"/>
  <c r="P114"/>
  <c r="E108"/>
  <c r="P107"/>
  <c r="F101"/>
  <c r="P100"/>
  <c r="E94"/>
  <c r="P93"/>
  <c r="E87"/>
  <c r="P86"/>
  <c r="E80"/>
  <c r="P79"/>
  <c r="P72"/>
  <c r="P65"/>
  <c r="M43"/>
  <c r="L43"/>
  <c r="K43"/>
  <c r="I43"/>
  <c r="H43"/>
  <c r="G43"/>
  <c r="F43"/>
  <c r="E43"/>
  <c r="T43" s="1"/>
  <c r="N27"/>
  <c r="N26"/>
  <c r="P26" s="1"/>
  <c r="L36"/>
  <c r="L41" s="1"/>
  <c r="M36"/>
  <c r="M41" s="1"/>
  <c r="N36"/>
  <c r="N41" s="1"/>
  <c r="K36"/>
  <c r="K41" s="1"/>
  <c r="I36"/>
  <c r="I41" s="1"/>
  <c r="H36"/>
  <c r="H41" s="1"/>
  <c r="G36"/>
  <c r="F36"/>
  <c r="L18"/>
  <c r="M18"/>
  <c r="K18"/>
  <c r="F18"/>
  <c r="G18"/>
  <c r="H18"/>
  <c r="I18"/>
  <c r="E10" i="3"/>
  <c r="W68" i="4" l="1"/>
  <c r="W166" s="1"/>
  <c r="E73"/>
  <c r="P73" s="1"/>
  <c r="H48"/>
  <c r="M48"/>
  <c r="V198"/>
  <c r="Y124"/>
  <c r="Y198" s="1"/>
  <c r="V190"/>
  <c r="Y110"/>
  <c r="Y190" s="1"/>
  <c r="V182"/>
  <c r="Y96"/>
  <c r="Y182" s="1"/>
  <c r="V174"/>
  <c r="Y82"/>
  <c r="Y174" s="1"/>
  <c r="V166"/>
  <c r="Y68"/>
  <c r="Y166" s="1"/>
  <c r="I48"/>
  <c r="L48"/>
  <c r="E18"/>
  <c r="T18" s="1"/>
  <c r="T150" s="1"/>
  <c r="E36"/>
  <c r="T36" s="1"/>
  <c r="T154" s="1"/>
  <c r="X18"/>
  <c r="X150" s="1"/>
  <c r="V18"/>
  <c r="V150" s="1"/>
  <c r="M134"/>
  <c r="U18"/>
  <c r="U150" s="1"/>
  <c r="L134"/>
  <c r="T158"/>
  <c r="K48"/>
  <c r="N19"/>
  <c r="N6" s="1"/>
  <c r="N6" i="3"/>
  <c r="N20" i="4"/>
  <c r="N21"/>
  <c r="P122"/>
  <c r="P80"/>
  <c r="P87"/>
  <c r="P94"/>
  <c r="P101"/>
  <c r="P108"/>
  <c r="P115"/>
  <c r="P129"/>
  <c r="P66"/>
  <c r="I29"/>
  <c r="I23"/>
  <c r="K29"/>
  <c r="K23"/>
  <c r="L29"/>
  <c r="L23"/>
  <c r="U36"/>
  <c r="U154" s="1"/>
  <c r="U43"/>
  <c r="U158" s="1"/>
  <c r="W43"/>
  <c r="W158" s="1"/>
  <c r="F48"/>
  <c r="H29"/>
  <c r="H23"/>
  <c r="F29"/>
  <c r="F23"/>
  <c r="M29"/>
  <c r="M23"/>
  <c r="X43"/>
  <c r="X158" s="1"/>
  <c r="V43"/>
  <c r="G48"/>
  <c r="F41"/>
  <c r="E48"/>
  <c r="X36"/>
  <c r="X154" s="1"/>
  <c r="V36"/>
  <c r="V154" s="1"/>
  <c r="N47"/>
  <c r="N25"/>
  <c r="N24" s="1"/>
  <c r="P24" s="1"/>
  <c r="P27"/>
  <c r="G41"/>
  <c r="G29"/>
  <c r="G23"/>
  <c r="N10" i="3"/>
  <c r="N18" i="4" s="1"/>
  <c r="W18" l="1"/>
  <c r="W150" s="1"/>
  <c r="W36"/>
  <c r="W154" s="1"/>
  <c r="V158"/>
  <c r="Y43"/>
  <c r="Y158" s="1"/>
  <c r="E23"/>
  <c r="E41"/>
  <c r="P41" s="1"/>
  <c r="E29"/>
  <c r="Y36"/>
  <c r="Y154" s="1"/>
  <c r="Y18"/>
  <c r="Y150" s="1"/>
  <c r="N29"/>
  <c r="N31"/>
  <c r="P31" s="1"/>
  <c r="N32"/>
  <c r="P32" s="1"/>
  <c r="N22"/>
  <c r="P22" s="1"/>
  <c r="N12"/>
  <c r="N30"/>
  <c r="P30" s="1"/>
  <c r="P25"/>
  <c r="N48"/>
  <c r="P48" s="1"/>
  <c r="P47"/>
  <c r="F6" i="3"/>
  <c r="F12" i="4" s="1"/>
  <c r="G6" i="3"/>
  <c r="G12" i="4" s="1"/>
  <c r="H12"/>
  <c r="I12"/>
  <c r="J6" i="3"/>
  <c r="K12" i="4" s="1"/>
  <c r="K6" i="3"/>
  <c r="L12" i="4" s="1"/>
  <c r="L6" i="3"/>
  <c r="M12" i="4" s="1"/>
  <c r="E6" i="3"/>
  <c r="E12" i="4" s="1"/>
  <c r="P29" l="1"/>
  <c r="N23"/>
  <c r="P23" s="1"/>
  <c r="P12"/>
  <c r="E136" l="1"/>
  <c r="E7" i="3" l="1"/>
  <c r="E7" i="4"/>
  <c r="E13" l="1"/>
  <c r="E8" i="3"/>
  <c r="E5" s="1"/>
  <c r="E137" i="4" l="1"/>
  <c r="E8" l="1"/>
  <c r="E138"/>
  <c r="E5" l="1"/>
  <c r="E14"/>
  <c r="E139"/>
  <c r="E11" l="1"/>
  <c r="T5"/>
  <c r="T146" s="1"/>
  <c r="F137"/>
  <c r="F8" s="1"/>
  <c r="F136"/>
  <c r="F7" l="1"/>
  <c r="F138"/>
  <c r="F8" i="3"/>
  <c r="F14" i="4" s="1"/>
  <c r="F5" i="3" l="1"/>
  <c r="F139" i="4"/>
  <c r="F5"/>
  <c r="F13"/>
  <c r="F11" l="1"/>
  <c r="U5"/>
  <c r="U146" s="1"/>
  <c r="W5"/>
  <c r="W146" s="1"/>
  <c r="G7" i="3"/>
  <c r="G137" i="4"/>
  <c r="G8" s="1"/>
  <c r="G136" l="1"/>
  <c r="G8" i="3"/>
  <c r="G5" s="1"/>
  <c r="G14" i="4" l="1"/>
  <c r="G138"/>
  <c r="G7"/>
  <c r="G139" l="1"/>
  <c r="G13"/>
  <c r="G5"/>
  <c r="X5" l="1"/>
  <c r="X146" s="1"/>
  <c r="V5"/>
  <c r="G11"/>
  <c r="V146" l="1"/>
  <c r="Y5"/>
  <c r="Y146" s="1"/>
  <c r="H136"/>
  <c r="H137" l="1"/>
  <c r="H8" s="1"/>
  <c r="H14" s="1"/>
  <c r="H7"/>
  <c r="H138" l="1"/>
  <c r="H139" s="1"/>
  <c r="H13"/>
  <c r="H5"/>
  <c r="H11" s="1"/>
  <c r="I136" l="1"/>
  <c r="I7" s="1"/>
  <c r="I137"/>
  <c r="I8" s="1"/>
  <c r="I14" s="1"/>
  <c r="J8" i="3"/>
  <c r="J7"/>
  <c r="I5" i="4" l="1"/>
  <c r="I11" s="1"/>
  <c r="J5" i="3"/>
  <c r="I13" i="4"/>
  <c r="I138"/>
  <c r="K136"/>
  <c r="K7" s="1"/>
  <c r="K137"/>
  <c r="K8" s="1"/>
  <c r="K14" s="1"/>
  <c r="L136"/>
  <c r="L137"/>
  <c r="L8" s="1"/>
  <c r="K5" l="1"/>
  <c r="K11" s="1"/>
  <c r="I139"/>
  <c r="K13"/>
  <c r="K138"/>
  <c r="K139" s="1"/>
  <c r="L7"/>
  <c r="L138"/>
  <c r="L139" s="1"/>
  <c r="K7" i="3"/>
  <c r="K8"/>
  <c r="L14" i="4" s="1"/>
  <c r="K5" i="3" l="1"/>
  <c r="L5" i="4"/>
  <c r="L13"/>
  <c r="N187" i="3"/>
  <c r="L8"/>
  <c r="N186"/>
  <c r="L7"/>
  <c r="N184" l="1"/>
  <c r="L11" i="4"/>
  <c r="L5" i="3"/>
  <c r="M136" i="4"/>
  <c r="M7" s="1"/>
  <c r="M137"/>
  <c r="M8" s="1"/>
  <c r="M14" s="1"/>
  <c r="M5" l="1"/>
  <c r="M11" s="1"/>
  <c r="N136"/>
  <c r="N7" s="1"/>
  <c r="N134"/>
  <c r="M13"/>
  <c r="N7" i="3"/>
  <c r="M138" i="4"/>
  <c r="N137"/>
  <c r="N8" i="3"/>
  <c r="N13" i="4" l="1"/>
  <c r="P13" s="1"/>
  <c r="M139"/>
  <c r="N5" i="3"/>
  <c r="N8" i="4"/>
  <c r="N138"/>
  <c r="N139" s="1"/>
  <c r="P138" l="1"/>
  <c r="P139"/>
  <c r="N14"/>
  <c r="P14" s="1"/>
  <c r="N5"/>
  <c r="N11" s="1"/>
  <c r="P11" s="1"/>
</calcChain>
</file>

<file path=xl/sharedStrings.xml><?xml version="1.0" encoding="utf-8"?>
<sst xmlns="http://schemas.openxmlformats.org/spreadsheetml/2006/main" count="648" uniqueCount="165">
  <si>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</si>
  <si>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</si>
  <si>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</si>
  <si>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</si>
  <si>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</si>
  <si>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</si>
  <si>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</si>
  <si>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</si>
  <si>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</si>
  <si>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</si>
  <si>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</si>
  <si>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</si>
  <si>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</si>
  <si>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</si>
  <si>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</si>
  <si>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</si>
  <si>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</si>
  <si>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</si>
  <si>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</si>
  <si>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</si>
  <si>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</si>
  <si>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</si>
  <si>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</si>
  <si>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</si>
  <si>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</si>
  <si>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</si>
  <si>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1.1.</t>
  </si>
  <si>
    <t>2.1.</t>
  </si>
  <si>
    <t>1.2.</t>
  </si>
  <si>
    <t xml:space="preserve">Всего 
по мероприятиям 
национальных проектов  </t>
  </si>
  <si>
    <t>В сфере дорожного хозяйства</t>
  </si>
  <si>
    <t>4.1.</t>
  </si>
  <si>
    <t>В сфере культуры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</si>
  <si>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</si>
  <si>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</si>
  <si>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</si>
  <si>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</si>
  <si>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</si>
  <si>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</si>
  <si>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</si>
  <si>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</si>
  <si>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</si>
  <si>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</si>
  <si>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</si>
  <si>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</si>
  <si>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</si>
  <si>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</si>
  <si>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</si>
  <si>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</si>
  <si>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</si>
  <si>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</si>
  <si>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</si>
  <si>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</si>
  <si>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</si>
  <si>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</si>
  <si>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</si>
  <si>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</si>
  <si>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</si>
  <si>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</si>
  <si>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</si>
  <si>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</si>
  <si>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</si>
  <si>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</si>
  <si>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</si>
  <si>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</si>
  <si>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</si>
  <si>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</si>
  <si>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</si>
  <si>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</si>
  <si>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</si>
  <si>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2019 г.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</si>
  <si>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</si>
  <si>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</si>
  <si>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</si>
  <si>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</si>
  <si>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</si>
  <si>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</si>
  <si>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</si>
  <si>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</si>
  <si>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</si>
  <si>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</si>
  <si>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</si>
  <si>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для МОНИТОРИНГА</t>
  </si>
  <si>
    <t>2020 г.</t>
  </si>
  <si>
    <t>Текущее исполнение показателей, %, 2021 год</t>
  </si>
  <si>
    <t>Завершение реконструкции здания муниципальной организации, осуществляющей образовательную деятельность по образовательным программам дошкольного образования, присмотр и уход</t>
  </si>
  <si>
    <t>Реконструкция здания детского сада по                              ул. Матросова,8 завершена в декабре 2019г.</t>
  </si>
  <si>
    <t>Плоскостное спортивное сооружение. Комбинированный спортивный комплекс (для игровых видов спорта и тренажерный сектор) ул.Краснознаменная, 35А</t>
  </si>
  <si>
    <t>Плоскостное спортивное сооружение. Комбинированный спортивный комплекс (для игровых видов спорта и тренажерный сектор) парк им.Фадеева ул. Красногвардейская</t>
  </si>
  <si>
    <t>Плоскостное спортивное сооружение. Спортивная площадка Тип № 5 (хоккейная коробка) ул. Советская, 108</t>
  </si>
  <si>
    <t>Плоскостное спортивное сооружение. Универсальная спортивная площадка ул.Ленинская, 27</t>
  </si>
  <si>
    <t>Плоскостное спортивное сооружение. Спортивная площадка Тип № 5 (хоккейная коробка) ул. Краснознаменная, 38</t>
  </si>
  <si>
    <t>Капитальный ремонт спортивного комплекса "Олимп" (МБУДО ДЮСШ "Атлант")</t>
  </si>
  <si>
    <t>Работы выполнены в 2019 году.</t>
  </si>
  <si>
    <t>Работы выполнены в 2020 году.</t>
  </si>
  <si>
    <t xml:space="preserve">Модернизация в муниципальных образовательных организациях городского округа Спасск-Дальний содержания, методик и технологий изучения (преподавания) предметной области «Технология», её воспитательной компоненты через усиление использования ИКТ и проектного подхода, исходя из требований современного рынка труда </t>
  </si>
  <si>
    <t>Модернизация кадрового обеспечения
технологического образования в муниципальных образовательных организациях городского округа Спасск-Дальний</t>
  </si>
  <si>
    <t>Модернизация материально-технического обеспечения технологического образования в муниципальных образовательных организациях городского округа Спасск-Дальний</t>
  </si>
  <si>
    <t>Поддержка лидеров технологического образования (организаций, коллективов и отдельных педагогических работников) муниципальных образовательных организаций городского округа Спасск-Дальний, популяризация передовых практик технологического образования через проведение городских конкурсов в этой области</t>
  </si>
  <si>
    <t>Развитие материально-технической базы муниципальных образовательных организаций городского округа Спасск-Дальний для реализации основных и дополнительных общеобразовательных программ цифрового, естественнонаучного и гуманитарного профилей</t>
  </si>
  <si>
    <t>Расширение практики реализации дополнительных общеобразовательных программ цифрового, естественнонаучного и гуманитарного профилей в муниципальных образовательных организациях городского округа Спасск-Дальний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</si>
  <si>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</t>
  </si>
  <si>
    <t>Мероприятия по созданию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</si>
  <si>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 естественно-научной и технической направленностей</t>
  </si>
  <si>
    <t>Обеспечение средствами вычислительной техники, программного обеспечения и презентационного оборудования, позволяющего получить доступ обучающихся и сотрудников муниципальных общеобразовательных организаций городского округа Спасск-Дальний к цифровой образовательной инфраструктуре и контенту, а также автоматизировать и повысить эффективность организационно-управленческих процессов</t>
  </si>
  <si>
    <t>Организация доступа в Государственную Информационную Систему "Электронная школа Приморья", обеспечение фиксации образовательных результатов, просмотра индивидуального плана обучения, доступа к цифровому образовательному профилю, включающему в себя сервисы по получению образовательных услуг и государственных услуг в сфере образования в электронной форме</t>
  </si>
  <si>
    <t>Муниципальная программа "Формирование современной городской среды городского округа Спасск-Дальний"</t>
  </si>
  <si>
    <t>Региональный проект 1. Формирование комфортной городской среды в Приморском крае</t>
  </si>
  <si>
    <t>Муниципальная программа "Переселение граждан из аварийного жилищного фонда городского округа Спасск-Дальний"</t>
  </si>
  <si>
    <t>Реконструкция ГТС Вишневского водохранилища в г. Спасск-Дальний с разработкой ПСД</t>
  </si>
  <si>
    <t>Региональный проект 1. Культурная среда</t>
  </si>
  <si>
    <t xml:space="preserve">Музыкальные инструменты, оборудование и учебные материалы, приобретаемые в рамках регионального  проекта "Культурная среда" национального проекта "Культура" </t>
  </si>
  <si>
    <t>Мероприятия по модернизации муниципальных детских школ искусств по видам искусств</t>
  </si>
  <si>
    <t>В национальном проекте "Малое и среднее предпринимательство" городской округ Спасск-Дальний участвует в части мероприятий, не требующих финансирования.</t>
  </si>
  <si>
    <t>Капитальный ремонт, замена окон МБОУ "СОШ № 4" г. Спасск-Дальний, ул. Ленинская, 47</t>
  </si>
  <si>
    <t>Капитальный ремонт кровли МБОУ "Гимназия"                г. Спасск-Дальний, ул. Советская, 108/1</t>
  </si>
  <si>
    <t>Мероприятие выполнено в 2020г.</t>
  </si>
  <si>
    <t>ИТОГО в сфере жилищно-коммунального хозяйства</t>
  </si>
  <si>
    <t>Ремонт автомобильных дорог общего пользования и внутрикварптальных проездов на территории городского округа Спасск-Дальний</t>
  </si>
  <si>
    <t>В сфере физической культуры и спорта</t>
  </si>
  <si>
    <t>5.1</t>
  </si>
  <si>
    <t>Капитальный ремонт загородного оздоровительного лагеря "Родник здоровья"  МБУ "Лыжная спортивная школа" в с.Калиновка Спасского района</t>
  </si>
  <si>
    <t>5.2</t>
  </si>
  <si>
    <t>Приобретение спортивного инвентаря, спортивных транспортных средств для развития лыжного спорта в Приморском крае</t>
  </si>
  <si>
    <t>Изготовление буклетов</t>
  </si>
  <si>
    <t>Социальная поддержка по программе "Земский доктор"</t>
  </si>
  <si>
    <t>Благоустройство территорий муниципального образования</t>
  </si>
  <si>
    <t xml:space="preserve">ЕЖЕМЕСЯЧНАЯ 
форма предоставления информации </t>
  </si>
  <si>
    <t>2. Обеспечение устойчивого сокращения непригодного для проживания жилищного фонда в Приморском крае</t>
  </si>
  <si>
    <t>Плоскостное спортивное сооружение. Физкультурно-оздоровительный комплекс открытого типа, ул.Красногвардейская, 104/6</t>
  </si>
  <si>
    <t xml:space="preserve">                                                                                                МОНИТОРИНГ      реализации мероприятий по итогам поездок Губернатора Приморского края по МО Приморского края 
городской округ Спасск-Дальний</t>
  </si>
  <si>
    <t xml:space="preserve">Итого </t>
  </si>
  <si>
    <t xml:space="preserve">Итого
 </t>
  </si>
  <si>
    <t>городской округ Спасск-Дальний</t>
  </si>
  <si>
    <t>Строительство лыжероллерной трассы на  лыжной базе МБУ "Лыжная спортивная школа" в с.Калиновка</t>
  </si>
  <si>
    <t>Работы выполнены в 2021 году.</t>
  </si>
  <si>
    <t>2024 г.
 (план в соответствии с бюджетом)</t>
  </si>
  <si>
    <t>Ремонт придомовых территорий с установкой детских и спортивных площадок</t>
  </si>
  <si>
    <t>5.1.</t>
  </si>
  <si>
    <t>Капитальный ремонт зданий муниципальных общеобразовательных учреждений</t>
  </si>
  <si>
    <t>Строительство газораспределительных сетей и газификация котельной № 5</t>
  </si>
  <si>
    <t xml:space="preserve">  </t>
  </si>
  <si>
    <t>Проведение работ по сохранению объекта культурного наследия "Памятник "Штурмовые ночи Спасска" участникам гражданской войны"</t>
  </si>
  <si>
    <t>* В марте 2022г. по нацпроекту  "Жилье и городская среда", по мероприятию "Муниципальная программа "Переселение граждан из аварийного жилищного фонда городского округа Спасск-Дальний" за 2021г. оплачено за счет средств краевого бюджета оплачено 1,02 млн.руб.</t>
  </si>
  <si>
    <r>
      <t>2021 г.</t>
    </r>
    <r>
      <rPr>
        <b/>
        <sz val="20"/>
        <rFont val="Calibri"/>
        <family val="2"/>
        <charset val="204"/>
      </rPr>
      <t>*</t>
    </r>
  </si>
  <si>
    <t xml:space="preserve"> Приобретение и поставка спортивного инвентаря, спортивного оборудования и иного имущества для развития массового спорта </t>
  </si>
  <si>
    <t>Мероприятия по государственной поддержке спортивных организаций, осуществляющих подготовку спортивного резерва для спортивных сборных команд, в том числе спортивных сборных команд РФ</t>
  </si>
  <si>
    <t>Организация физкультурно-спортивной работы по месту жительства</t>
  </si>
  <si>
    <t xml:space="preserve"> </t>
  </si>
  <si>
    <t>Завершение строительства коллектора К-5 с реконструкцией коллектора К-3 и строительством дамбы от ул.Комсомольская до ул.Кустовиновская в г. Спасск-Дальний Приморского края на 2017-2025 годы, содержание коллектора К-5</t>
  </si>
  <si>
    <t>Газификация муниципального образования городской округ Спасск-Дальний на 2021-2025 годы</t>
  </si>
  <si>
    <t>2023 г. 
(план в соответствии с бюджетом)</t>
  </si>
  <si>
    <t>2022г.</t>
  </si>
  <si>
    <r>
      <t xml:space="preserve">ИТОГ </t>
    </r>
    <r>
      <rPr>
        <b/>
        <sz val="12"/>
        <rFont val="Times New Roman"/>
        <family val="1"/>
        <charset val="204"/>
      </rPr>
      <t>ПРОФИНАНСИРОВАНО, млн рублей</t>
    </r>
  </si>
  <si>
    <t>Мероприятие выполнено в 2022г.</t>
  </si>
  <si>
    <t>В 2023г. в национальном проекте "Наука" городской округ Спасск-Дальний участие не принимает. В последующие годы не планируется участие в данном национальном проекте.</t>
  </si>
  <si>
    <t>В 2023г. в национальном проекте "Производительность труда" городской округ Спасск-Дальний участие не принимает. В последующие годы не планируется участие в данном национальном проекте.</t>
  </si>
  <si>
    <t>В 2023 г. в национальном проекте "Безопасные и качественные автомобильные дороги" городской округ Спасск-Дальний участие не принимает. В последующие годы не планируется участие в данном национальном проекте.</t>
  </si>
  <si>
    <t>Иные межбюджетные трансферты бюджетам муниципальных образований Приморского края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</si>
  <si>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1.2</t>
  </si>
  <si>
    <t>Субвенции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краяМероприятие, обеспечивающее достижение данного показателя</t>
  </si>
  <si>
    <t>Заключен контракт с АО "Генподрядчик", доп соглашение от 13.12.2021г. на 2021-2023г.г.</t>
  </si>
  <si>
    <t xml:space="preserve">Заключены контракты:
- 23.01.2023г. с ООО "СААН" по асфальтированию двор. территории ул. Красногвардейская 102/3 -2,45 млн.руб., срок выполнения работ 10.08.2023г.;
- 06.02.2023г. по асфальтированию двор. территории: с ИП Казарян А.Р. ул. Красногвардейская 100/2 – 1,4 млн.руб.; с  ИП Казарян А.Р. ул. Краснознаменная,43 – 1,5 млн.руб.; с ООО "СААН" ул.Ершова,18 – 1,0 млн.руб.; с ООО «Оптимумремстрой» ул. Нахимова,8 – 1,3 млн.руб. 
- 13.02.2023г. с ИП Казарян А.Р. ул. Красногвардейская 100/3 – 1,7млн.руб.
- 27.03.2023г. с ООО «Оптимумремстрой», ул. Парковая 29/1 – 1,1 млн. руб.
Срок выполнения работ 10.08.2023г.
</t>
  </si>
  <si>
    <r>
      <t xml:space="preserve">Заключены контракты:
</t>
    </r>
    <r>
      <rPr>
        <b/>
        <sz val="12"/>
        <rFont val="Times New Roman"/>
        <family val="1"/>
        <charset val="204"/>
      </rPr>
      <t>Привокзальная площадь</t>
    </r>
    <r>
      <rPr>
        <sz val="12"/>
        <rFont val="Times New Roman"/>
        <family val="1"/>
        <charset val="204"/>
      </rPr>
      <t xml:space="preserve">
25.01.2023г. с  ИП Папикян А.А.  по второму этапу благоустройства Привокзальной площади.  -3,7 млн.руб., срок выполнения работ 30.06.2023г.
</t>
    </r>
    <r>
      <rPr>
        <b/>
        <sz val="12"/>
        <rFont val="Times New Roman"/>
        <family val="1"/>
        <charset val="204"/>
      </rPr>
      <t>Сквер «Юбилейный»</t>
    </r>
    <r>
      <rPr>
        <sz val="12"/>
        <rFont val="Times New Roman"/>
        <family val="1"/>
        <charset val="204"/>
      </rPr>
      <t xml:space="preserve">
03.03.2023г. с ООО «Строительный сервис»  по второму этапу благоустройства сквера «Юбилейный» - 6,2 млн.руб.
17.03.2023г.  - с ООО «Монтаж АйПи Групп» поставка оборудования для видеонаблюдения -06 млн.руб., срок выполнения работ 10.08.2023г.
- с Ип Сухарева М.Г. – поставка и установка входной группы – 0,6 млн. руб., срок выполнения работ 10.08.2023г.;
 24.03.2023г. с ООО «Феста»:
- поставка и установка металлических скамеек – 0,4 млн.руб., срок выполнения работ 20.08.2023г.;
- поставка и установка бетонных скамеек - 4 млн.руб., срок выполнения работ 20.08.2023г.;
27.03.2023г.:
- с ИП Литвин В.С. – устройство освещения – 6,7 млн.руб., срок выполнения работ 08.08.2023г.;
</t>
    </r>
    <r>
      <rPr>
        <b/>
        <sz val="12"/>
        <rFont val="Times New Roman"/>
        <family val="1"/>
        <charset val="204"/>
      </rPr>
      <t>Парк им. А. Борисова</t>
    </r>
    <r>
      <rPr>
        <sz val="12"/>
        <rFont val="Times New Roman"/>
        <family val="1"/>
        <charset val="204"/>
      </rPr>
      <t xml:space="preserve">
24.03.2023г. с ООО «Строительная компания №1» - благоустройство парка –                            90,6 млн.руб., срок выполнения работ 30.08.2023г.
</t>
    </r>
  </si>
  <si>
    <r>
      <t xml:space="preserve">профинанси-ровано (кассовый расход) /исполнение 
</t>
    </r>
    <r>
      <rPr>
        <b/>
        <sz val="20"/>
        <rFont val="Times New Roman"/>
        <family val="1"/>
        <charset val="204"/>
      </rPr>
      <t>на   01.04.2023</t>
    </r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</si>
</sst>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d/m/yy;@"/>
    <numFmt numFmtId="165" formatCode="#,##0.0"/>
    <numFmt numFmtId="166" formatCode="0.0"/>
  </numFmts>
  <fonts count="73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sz val="15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</font>
    <font>
      <sz val="22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Calibri"/>
      <family val="2"/>
      <charset val="204"/>
    </font>
    <font>
      <sz val="1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12" fillId="0" borderId="0"/>
    <xf numFmtId="43" fontId="65" fillId="0" borderId="0" applyFont="0" applyFill="0" applyBorder="0" applyAlignment="0" applyProtection="0"/>
  </cellStyleXfs>
  <cellXfs count="7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5" borderId="1" xfId="0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3" fillId="0" borderId="0" xfId="0" applyFont="1" applyFill="1"/>
    <xf numFmtId="0" fontId="13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19" fillId="0" borderId="0" xfId="0" applyFont="1"/>
    <xf numFmtId="0" fontId="4" fillId="9" borderId="6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center" vertical="center" wrapText="1"/>
    </xf>
    <xf numFmtId="165" fontId="22" fillId="10" borderId="30" xfId="0" applyNumberFormat="1" applyFont="1" applyFill="1" applyBorder="1" applyAlignment="1">
      <alignment horizontal="center" vertical="center"/>
    </xf>
    <xf numFmtId="165" fontId="6" fillId="11" borderId="25" xfId="0" applyNumberFormat="1" applyFont="1" applyFill="1" applyBorder="1" applyAlignment="1">
      <alignment horizontal="center" vertical="center"/>
    </xf>
    <xf numFmtId="2" fontId="21" fillId="11" borderId="9" xfId="0" applyNumberFormat="1" applyFont="1" applyFill="1" applyBorder="1" applyAlignment="1">
      <alignment horizontal="center" vertical="center" wrapText="1"/>
    </xf>
    <xf numFmtId="2" fontId="21" fillId="11" borderId="33" xfId="0" applyNumberFormat="1" applyFont="1" applyFill="1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23" fillId="11" borderId="6" xfId="0" applyNumberFormat="1" applyFont="1" applyFill="1" applyBorder="1" applyAlignment="1">
      <alignment horizontal="center" vertical="center" wrapText="1"/>
    </xf>
    <xf numFmtId="1" fontId="7" fillId="15" borderId="18" xfId="0" applyNumberFormat="1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4" fillId="16" borderId="18" xfId="0" applyFont="1" applyFill="1" applyBorder="1" applyAlignment="1">
      <alignment horizontal="left" vertical="center"/>
    </xf>
    <xf numFmtId="0" fontId="14" fillId="16" borderId="18" xfId="0" applyFont="1" applyFill="1" applyBorder="1" applyAlignment="1">
      <alignment horizontal="right" vertical="center"/>
    </xf>
    <xf numFmtId="0" fontId="2" fillId="16" borderId="18" xfId="0" applyFont="1" applyFill="1" applyBorder="1" applyAlignment="1">
      <alignment horizontal="center" vertical="center"/>
    </xf>
    <xf numFmtId="2" fontId="23" fillId="8" borderId="6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1" fillId="8" borderId="9" xfId="0" applyNumberFormat="1" applyFont="1" applyFill="1" applyBorder="1" applyAlignment="1">
      <alignment horizontal="center" vertical="center"/>
    </xf>
    <xf numFmtId="2" fontId="21" fillId="8" borderId="33" xfId="0" applyNumberFormat="1" applyFont="1" applyFill="1" applyBorder="1" applyAlignment="1">
      <alignment horizontal="center" vertical="center"/>
    </xf>
    <xf numFmtId="2" fontId="23" fillId="8" borderId="8" xfId="0" applyNumberFormat="1" applyFont="1" applyFill="1" applyBorder="1" applyAlignment="1">
      <alignment horizontal="center" vertical="center"/>
    </xf>
    <xf numFmtId="2" fontId="23" fillId="11" borderId="8" xfId="0" applyNumberFormat="1" applyFont="1" applyFill="1" applyBorder="1" applyAlignment="1">
      <alignment horizontal="center" vertical="center" wrapText="1"/>
    </xf>
    <xf numFmtId="2" fontId="27" fillId="0" borderId="0" xfId="0" applyNumberFormat="1" applyFont="1"/>
    <xf numFmtId="164" fontId="27" fillId="0" borderId="0" xfId="0" applyNumberFormat="1" applyFont="1" applyAlignment="1">
      <alignment horizontal="right"/>
    </xf>
    <xf numFmtId="0" fontId="0" fillId="18" borderId="0" xfId="0" applyFill="1"/>
    <xf numFmtId="164" fontId="27" fillId="18" borderId="0" xfId="0" applyNumberFormat="1" applyFont="1" applyFill="1" applyAlignment="1">
      <alignment horizontal="right"/>
    </xf>
    <xf numFmtId="2" fontId="27" fillId="18" borderId="0" xfId="0" applyNumberFormat="1" applyFont="1" applyFill="1"/>
    <xf numFmtId="2" fontId="23" fillId="11" borderId="9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0" fillId="0" borderId="0" xfId="0" applyFont="1" applyFill="1"/>
    <xf numFmtId="2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27" fillId="18" borderId="0" xfId="0" applyNumberFormat="1" applyFont="1" applyFill="1" applyBorder="1" applyAlignment="1">
      <alignment horizontal="right"/>
    </xf>
    <xf numFmtId="2" fontId="27" fillId="18" borderId="0" xfId="0" applyNumberFormat="1" applyFont="1" applyFill="1" applyBorder="1"/>
    <xf numFmtId="2" fontId="27" fillId="18" borderId="31" xfId="0" applyNumberFormat="1" applyFont="1" applyFill="1" applyBorder="1"/>
    <xf numFmtId="164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/>
    <xf numFmtId="2" fontId="29" fillId="0" borderId="31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right"/>
    </xf>
    <xf numFmtId="165" fontId="22" fillId="0" borderId="4" xfId="0" applyNumberFormat="1" applyFont="1" applyFill="1" applyBorder="1" applyAlignment="1">
      <alignment horizontal="center" vertical="center"/>
    </xf>
    <xf numFmtId="2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2" fontId="29" fillId="0" borderId="21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28" xfId="0" applyNumberFormat="1" applyFont="1" applyFill="1" applyBorder="1" applyAlignment="1">
      <alignment horizontal="right" vertical="center"/>
    </xf>
    <xf numFmtId="49" fontId="10" fillId="11" borderId="36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27" fillId="17" borderId="0" xfId="0" applyNumberFormat="1" applyFont="1" applyFill="1" applyBorder="1"/>
    <xf numFmtId="164" fontId="27" fillId="0" borderId="47" xfId="0" applyNumberFormat="1" applyFont="1" applyBorder="1" applyAlignment="1">
      <alignment horizontal="right"/>
    </xf>
    <xf numFmtId="2" fontId="27" fillId="0" borderId="47" xfId="0" applyNumberFormat="1" applyFont="1" applyBorder="1"/>
    <xf numFmtId="2" fontId="27" fillId="0" borderId="46" xfId="0" applyNumberFormat="1" applyFont="1" applyBorder="1"/>
    <xf numFmtId="49" fontId="10" fillId="11" borderId="28" xfId="0" applyNumberFormat="1" applyFont="1" applyFill="1" applyBorder="1" applyAlignment="1">
      <alignment horizontal="left" vertical="center"/>
    </xf>
    <xf numFmtId="1" fontId="21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Fill="1"/>
    <xf numFmtId="0" fontId="33" fillId="0" borderId="0" xfId="0" applyFont="1" applyFill="1" applyAlignment="1">
      <alignment vertical="center"/>
    </xf>
    <xf numFmtId="0" fontId="34" fillId="0" borderId="0" xfId="0" applyFont="1" applyFill="1"/>
    <xf numFmtId="0" fontId="33" fillId="18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31" fillId="0" borderId="0" xfId="0" applyFont="1" applyFill="1"/>
    <xf numFmtId="0" fontId="3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1" fillId="14" borderId="3" xfId="0" applyNumberFormat="1" applyFont="1" applyFill="1" applyBorder="1" applyAlignment="1">
      <alignment horizontal="left" vertical="center"/>
    </xf>
    <xf numFmtId="1" fontId="32" fillId="0" borderId="18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4" fillId="8" borderId="44" xfId="0" applyFont="1" applyFill="1" applyBorder="1" applyAlignment="1">
      <alignment horizontal="center" vertical="center"/>
    </xf>
    <xf numFmtId="0" fontId="24" fillId="8" borderId="48" xfId="0" applyFont="1" applyFill="1" applyBorder="1" applyAlignment="1">
      <alignment horizontal="center" vertical="center"/>
    </xf>
    <xf numFmtId="2" fontId="23" fillId="11" borderId="33" xfId="0" applyNumberFormat="1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right" vertical="center"/>
    </xf>
    <xf numFmtId="3" fontId="21" fillId="20" borderId="6" xfId="0" applyNumberFormat="1" applyFont="1" applyFill="1" applyBorder="1" applyAlignment="1">
      <alignment horizontal="center" vertical="center"/>
    </xf>
    <xf numFmtId="0" fontId="36" fillId="20" borderId="6" xfId="0" applyFont="1" applyFill="1" applyBorder="1" applyAlignment="1">
      <alignment vertical="center" wrapText="1"/>
    </xf>
    <xf numFmtId="3" fontId="36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3" fontId="21" fillId="20" borderId="11" xfId="0" applyNumberFormat="1" applyFont="1" applyFill="1" applyBorder="1" applyAlignment="1">
      <alignment horizontal="center" vertical="center"/>
    </xf>
    <xf numFmtId="0" fontId="36" fillId="20" borderId="9" xfId="0" applyFont="1" applyFill="1" applyBorder="1" applyAlignment="1">
      <alignment vertical="center" wrapText="1"/>
    </xf>
    <xf numFmtId="3" fontId="36" fillId="0" borderId="9" xfId="0" applyNumberFormat="1" applyFont="1" applyBorder="1" applyAlignment="1">
      <alignment horizontal="center" vertical="center"/>
    </xf>
    <xf numFmtId="3" fontId="21" fillId="20" borderId="6" xfId="0" applyNumberFormat="1" applyFont="1" applyFill="1" applyBorder="1" applyAlignment="1">
      <alignment horizontal="left" vertical="center"/>
    </xf>
    <xf numFmtId="3" fontId="21" fillId="20" borderId="11" xfId="0" applyNumberFormat="1" applyFont="1" applyFill="1" applyBorder="1" applyAlignment="1">
      <alignment horizontal="left" vertical="center"/>
    </xf>
    <xf numFmtId="49" fontId="7" fillId="10" borderId="29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3" fontId="36" fillId="0" borderId="9" xfId="0" applyNumberFormat="1" applyFont="1" applyFill="1" applyBorder="1" applyAlignment="1">
      <alignment horizontal="center" vertical="center"/>
    </xf>
    <xf numFmtId="3" fontId="36" fillId="0" borderId="33" xfId="0" applyNumberFormat="1" applyFont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20" borderId="8" xfId="0" applyNumberFormat="1" applyFont="1" applyFill="1" applyBorder="1" applyAlignment="1">
      <alignment horizontal="center" vertical="center"/>
    </xf>
    <xf numFmtId="3" fontId="36" fillId="0" borderId="6" xfId="0" applyNumberFormat="1" applyFont="1" applyFill="1" applyBorder="1" applyAlignment="1">
      <alignment horizontal="center" vertical="center"/>
    </xf>
    <xf numFmtId="3" fontId="36" fillId="0" borderId="8" xfId="0" applyNumberFormat="1" applyFont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20" borderId="35" xfId="0" applyNumberFormat="1" applyFont="1" applyFill="1" applyBorder="1" applyAlignment="1">
      <alignment horizontal="center" vertical="center"/>
    </xf>
    <xf numFmtId="14" fontId="36" fillId="0" borderId="9" xfId="0" applyNumberFormat="1" applyFont="1" applyFill="1" applyBorder="1" applyAlignment="1">
      <alignment horizontal="center" vertical="center"/>
    </xf>
    <xf numFmtId="14" fontId="21" fillId="20" borderId="6" xfId="0" applyNumberFormat="1" applyFont="1" applyFill="1" applyBorder="1" applyAlignment="1">
      <alignment horizontal="center" vertical="center"/>
    </xf>
    <xf numFmtId="14" fontId="36" fillId="0" borderId="6" xfId="0" applyNumberFormat="1" applyFont="1" applyFill="1" applyBorder="1" applyAlignment="1">
      <alignment horizontal="center" vertical="center"/>
    </xf>
    <xf numFmtId="14" fontId="21" fillId="20" borderId="11" xfId="0" applyNumberFormat="1" applyFont="1" applyFill="1" applyBorder="1" applyAlignment="1">
      <alignment horizontal="center" vertical="center"/>
    </xf>
    <xf numFmtId="1" fontId="32" fillId="15" borderId="18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8" fillId="0" borderId="0" xfId="0" applyFont="1"/>
    <xf numFmtId="0" fontId="38" fillId="0" borderId="0" xfId="0" applyFont="1" applyFill="1"/>
    <xf numFmtId="2" fontId="39" fillId="0" borderId="0" xfId="0" applyNumberFormat="1" applyFont="1"/>
    <xf numFmtId="2" fontId="39" fillId="18" borderId="0" xfId="0" applyNumberFormat="1" applyFont="1" applyFill="1"/>
    <xf numFmtId="0" fontId="40" fillId="0" borderId="0" xfId="0" applyFont="1" applyFill="1"/>
    <xf numFmtId="164" fontId="27" fillId="18" borderId="0" xfId="0" applyNumberFormat="1" applyFont="1" applyFill="1" applyBorder="1" applyAlignment="1">
      <alignment horizontal="center" vertical="center" wrapText="1"/>
    </xf>
    <xf numFmtId="0" fontId="31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1" fillId="15" borderId="0" xfId="0" applyFont="1" applyFill="1" applyAlignment="1">
      <alignment vertical="center"/>
    </xf>
    <xf numFmtId="0" fontId="42" fillId="0" borderId="0" xfId="0" applyFont="1"/>
    <xf numFmtId="2" fontId="45" fillId="21" borderId="9" xfId="0" applyNumberFormat="1" applyFont="1" applyFill="1" applyBorder="1" applyAlignment="1">
      <alignment horizontal="center" vertical="center" wrapText="1"/>
    </xf>
    <xf numFmtId="2" fontId="46" fillId="21" borderId="6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3" fillId="13" borderId="18" xfId="0" applyFont="1" applyFill="1" applyBorder="1" applyAlignment="1">
      <alignment horizontal="center" vertical="center"/>
    </xf>
    <xf numFmtId="0" fontId="49" fillId="0" borderId="0" xfId="0" applyFont="1"/>
    <xf numFmtId="0" fontId="43" fillId="0" borderId="0" xfId="0" applyFont="1" applyFill="1" applyBorder="1" applyAlignment="1">
      <alignment horizontal="center" vertical="center"/>
    </xf>
    <xf numFmtId="2" fontId="44" fillId="0" borderId="29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 wrapText="1"/>
    </xf>
    <xf numFmtId="2" fontId="44" fillId="0" borderId="4" xfId="0" applyNumberFormat="1" applyFont="1" applyFill="1" applyBorder="1" applyAlignment="1">
      <alignment horizontal="center" vertical="center" wrapText="1"/>
    </xf>
    <xf numFmtId="2" fontId="51" fillId="18" borderId="0" xfId="0" applyNumberFormat="1" applyFont="1" applyFill="1" applyBorder="1"/>
    <xf numFmtId="2" fontId="51" fillId="0" borderId="47" xfId="0" applyNumberFormat="1" applyFont="1" applyBorder="1"/>
    <xf numFmtId="2" fontId="51" fillId="0" borderId="0" xfId="0" applyNumberFormat="1" applyFont="1" applyBorder="1"/>
    <xf numFmtId="2" fontId="51" fillId="17" borderId="0" xfId="0" applyNumberFormat="1" applyFont="1" applyFill="1" applyBorder="1"/>
    <xf numFmtId="0" fontId="52" fillId="0" borderId="0" xfId="0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2" fontId="52" fillId="0" borderId="4" xfId="0" applyNumberFormat="1" applyFont="1" applyFill="1" applyBorder="1" applyAlignment="1">
      <alignment horizontal="center" vertical="center" wrapText="1"/>
    </xf>
    <xf numFmtId="2" fontId="51" fillId="18" borderId="0" xfId="0" applyNumberFormat="1" applyFont="1" applyFill="1"/>
    <xf numFmtId="2" fontId="51" fillId="0" borderId="0" xfId="0" applyNumberFormat="1" applyFont="1"/>
    <xf numFmtId="2" fontId="45" fillId="21" borderId="9" xfId="0" applyNumberFormat="1" applyFont="1" applyFill="1" applyBorder="1" applyAlignment="1">
      <alignment horizontal="center" vertical="center"/>
    </xf>
    <xf numFmtId="2" fontId="46" fillId="21" borderId="6" xfId="0" applyNumberFormat="1" applyFont="1" applyFill="1" applyBorder="1" applyAlignment="1">
      <alignment horizontal="center" vertical="center"/>
    </xf>
    <xf numFmtId="165" fontId="22" fillId="11" borderId="3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33" fillId="0" borderId="31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4" fontId="33" fillId="0" borderId="4" xfId="0" applyNumberFormat="1" applyFont="1" applyBorder="1" applyAlignment="1">
      <alignment vertical="center"/>
    </xf>
    <xf numFmtId="4" fontId="33" fillId="0" borderId="21" xfId="0" applyNumberFormat="1" applyFont="1" applyBorder="1" applyAlignment="1">
      <alignment vertical="center"/>
    </xf>
    <xf numFmtId="4" fontId="22" fillId="11" borderId="30" xfId="0" applyNumberFormat="1" applyFont="1" applyFill="1" applyBorder="1" applyAlignment="1">
      <alignment horizontal="center" vertical="center"/>
    </xf>
    <xf numFmtId="4" fontId="24" fillId="8" borderId="44" xfId="0" applyNumberFormat="1" applyFont="1" applyFill="1" applyBorder="1" applyAlignment="1">
      <alignment horizontal="center" vertical="center"/>
    </xf>
    <xf numFmtId="4" fontId="23" fillId="11" borderId="9" xfId="0" applyNumberFormat="1" applyFont="1" applyFill="1" applyBorder="1" applyAlignment="1">
      <alignment horizontal="center" vertical="center" wrapText="1"/>
    </xf>
    <xf numFmtId="1" fontId="24" fillId="15" borderId="18" xfId="0" applyNumberFormat="1" applyFont="1" applyFill="1" applyBorder="1" applyAlignment="1">
      <alignment horizontal="center" vertical="top" wrapText="1"/>
    </xf>
    <xf numFmtId="3" fontId="48" fillId="25" borderId="9" xfId="0" applyNumberFormat="1" applyFont="1" applyFill="1" applyBorder="1" applyAlignment="1">
      <alignment horizontal="center" vertical="center"/>
    </xf>
    <xf numFmtId="3" fontId="45" fillId="25" borderId="6" xfId="0" applyNumberFormat="1" applyFont="1" applyFill="1" applyBorder="1" applyAlignment="1">
      <alignment horizontal="center" vertical="center"/>
    </xf>
    <xf numFmtId="3" fontId="48" fillId="25" borderId="6" xfId="0" applyNumberFormat="1" applyFont="1" applyFill="1" applyBorder="1" applyAlignment="1">
      <alignment horizontal="center" vertical="center"/>
    </xf>
    <xf numFmtId="3" fontId="45" fillId="25" borderId="11" xfId="0" applyNumberFormat="1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165" fontId="21" fillId="20" borderId="6" xfId="0" applyNumberFormat="1" applyFont="1" applyFill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65" fontId="21" fillId="20" borderId="11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1" fontId="32" fillId="0" borderId="20" xfId="0" applyNumberFormat="1" applyFont="1" applyBorder="1" applyAlignment="1">
      <alignment horizontal="center" vertical="center" wrapText="1"/>
    </xf>
    <xf numFmtId="166" fontId="41" fillId="12" borderId="16" xfId="0" applyNumberFormat="1" applyFont="1" applyFill="1" applyBorder="1" applyAlignment="1">
      <alignment vertical="center"/>
    </xf>
    <xf numFmtId="0" fontId="13" fillId="17" borderId="0" xfId="0" applyFont="1" applyFill="1" applyAlignment="1">
      <alignment vertical="center"/>
    </xf>
    <xf numFmtId="0" fontId="33" fillId="17" borderId="0" xfId="0" applyFont="1" applyFill="1" applyAlignment="1">
      <alignment vertical="center"/>
    </xf>
    <xf numFmtId="0" fontId="13" fillId="17" borderId="0" xfId="0" applyFont="1" applyFill="1"/>
    <xf numFmtId="0" fontId="5" fillId="17" borderId="0" xfId="0" applyFont="1" applyFill="1" applyAlignment="1">
      <alignment horizontal="right" vertical="center"/>
    </xf>
    <xf numFmtId="1" fontId="32" fillId="17" borderId="18" xfId="0" applyNumberFormat="1" applyFont="1" applyFill="1" applyBorder="1" applyAlignment="1">
      <alignment horizontal="center" vertical="center" wrapText="1"/>
    </xf>
    <xf numFmtId="4" fontId="5" fillId="17" borderId="31" xfId="0" applyNumberFormat="1" applyFont="1" applyFill="1" applyBorder="1" applyAlignment="1">
      <alignment horizontal="right" vertical="center"/>
    </xf>
    <xf numFmtId="4" fontId="13" fillId="17" borderId="0" xfId="0" applyNumberFormat="1" applyFont="1" applyFill="1" applyBorder="1" applyAlignment="1">
      <alignment vertical="center"/>
    </xf>
    <xf numFmtId="4" fontId="33" fillId="17" borderId="0" xfId="0" applyNumberFormat="1" applyFont="1" applyFill="1" applyBorder="1" applyAlignment="1">
      <alignment vertical="center"/>
    </xf>
    <xf numFmtId="165" fontId="55" fillId="10" borderId="30" xfId="0" applyNumberFormat="1" applyFont="1" applyFill="1" applyBorder="1" applyAlignment="1">
      <alignment horizontal="center" vertical="center"/>
    </xf>
    <xf numFmtId="4" fontId="55" fillId="10" borderId="3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" fontId="56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34" fillId="0" borderId="31" xfId="0" applyNumberFormat="1" applyFont="1" applyBorder="1" applyAlignment="1">
      <alignment vertical="center"/>
    </xf>
    <xf numFmtId="0" fontId="56" fillId="0" borderId="4" xfId="0" applyFont="1" applyBorder="1" applyAlignment="1">
      <alignment vertical="center"/>
    </xf>
    <xf numFmtId="4" fontId="56" fillId="0" borderId="4" xfId="0" applyNumberFormat="1" applyFont="1" applyBorder="1" applyAlignment="1">
      <alignment vertical="center"/>
    </xf>
    <xf numFmtId="4" fontId="34" fillId="0" borderId="4" xfId="0" applyNumberFormat="1" applyFont="1" applyBorder="1" applyAlignment="1">
      <alignment vertical="center"/>
    </xf>
    <xf numFmtId="4" fontId="34" fillId="0" borderId="21" xfId="0" applyNumberFormat="1" applyFont="1" applyBorder="1" applyAlignment="1">
      <alignment horizontal="right" vertical="center"/>
    </xf>
    <xf numFmtId="1" fontId="43" fillId="21" borderId="4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4" fontId="58" fillId="10" borderId="30" xfId="0" applyNumberFormat="1" applyFont="1" applyFill="1" applyBorder="1" applyAlignment="1">
      <alignment horizontal="left" vertical="center"/>
    </xf>
    <xf numFmtId="0" fontId="31" fillId="17" borderId="0" xfId="0" applyFont="1" applyFill="1" applyAlignment="1">
      <alignment vertical="center"/>
    </xf>
    <xf numFmtId="4" fontId="59" fillId="17" borderId="30" xfId="0" applyNumberFormat="1" applyFont="1" applyFill="1" applyBorder="1" applyAlignment="1">
      <alignment horizontal="left" vertical="center"/>
    </xf>
    <xf numFmtId="4" fontId="57" fillId="10" borderId="3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4" fontId="37" fillId="17" borderId="30" xfId="0" applyNumberFormat="1" applyFont="1" applyFill="1" applyBorder="1" applyAlignment="1">
      <alignment horizontal="center" vertical="center"/>
    </xf>
    <xf numFmtId="4" fontId="37" fillId="17" borderId="31" xfId="0" applyNumberFormat="1" applyFont="1" applyFill="1" applyBorder="1" applyAlignment="1">
      <alignment horizontal="right" vertical="center"/>
    </xf>
    <xf numFmtId="4" fontId="53" fillId="17" borderId="44" xfId="0" applyNumberFormat="1" applyFont="1" applyFill="1" applyBorder="1" applyAlignment="1">
      <alignment horizontal="center" vertical="center"/>
    </xf>
    <xf numFmtId="4" fontId="37" fillId="0" borderId="31" xfId="0" applyNumberFormat="1" applyFont="1" applyBorder="1" applyAlignment="1">
      <alignment vertical="center"/>
    </xf>
    <xf numFmtId="4" fontId="37" fillId="0" borderId="21" xfId="0" applyNumberFormat="1" applyFont="1" applyBorder="1" applyAlignment="1">
      <alignment vertical="center"/>
    </xf>
    <xf numFmtId="4" fontId="60" fillId="11" borderId="9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23" fillId="11" borderId="11" xfId="0" applyNumberFormat="1" applyFont="1" applyFill="1" applyBorder="1" applyAlignment="1">
      <alignment horizontal="center" vertical="center" wrapText="1"/>
    </xf>
    <xf numFmtId="2" fontId="46" fillId="21" borderId="11" xfId="0" applyNumberFormat="1" applyFont="1" applyFill="1" applyBorder="1" applyAlignment="1">
      <alignment horizontal="center" vertical="center" wrapText="1"/>
    </xf>
    <xf numFmtId="2" fontId="23" fillId="11" borderId="35" xfId="0" applyNumberFormat="1" applyFont="1" applyFill="1" applyBorder="1" applyAlignment="1">
      <alignment horizontal="center" vertical="center" wrapText="1"/>
    </xf>
    <xf numFmtId="165" fontId="32" fillId="10" borderId="6" xfId="0" applyNumberFormat="1" applyFont="1" applyFill="1" applyBorder="1" applyAlignment="1">
      <alignment horizontal="center" vertical="center"/>
    </xf>
    <xf numFmtId="4" fontId="32" fillId="10" borderId="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top" wrapText="1"/>
    </xf>
    <xf numFmtId="1" fontId="3" fillId="15" borderId="29" xfId="0" applyNumberFormat="1" applyFont="1" applyFill="1" applyBorder="1" applyAlignment="1">
      <alignment horizontal="center" vertical="top" wrapText="1"/>
    </xf>
    <xf numFmtId="4" fontId="61" fillId="21" borderId="6" xfId="0" applyNumberFormat="1" applyFont="1" applyFill="1" applyBorder="1" applyAlignment="1">
      <alignment horizontal="center" vertical="center"/>
    </xf>
    <xf numFmtId="165" fontId="22" fillId="10" borderId="9" xfId="0" applyNumberFormat="1" applyFont="1" applyFill="1" applyBorder="1" applyAlignment="1">
      <alignment horizontal="center" vertical="center"/>
    </xf>
    <xf numFmtId="4" fontId="22" fillId="10" borderId="9" xfId="0" applyNumberFormat="1" applyFont="1" applyFill="1" applyBorder="1" applyAlignment="1">
      <alignment horizontal="center" vertical="center"/>
    </xf>
    <xf numFmtId="4" fontId="25" fillId="21" borderId="9" xfId="0" applyNumberFormat="1" applyFont="1" applyFill="1" applyBorder="1" applyAlignment="1">
      <alignment horizontal="center" vertical="center"/>
    </xf>
    <xf numFmtId="4" fontId="22" fillId="10" borderId="33" xfId="0" applyNumberFormat="1" applyFont="1" applyFill="1" applyBorder="1" applyAlignment="1">
      <alignment horizontal="center" vertical="center"/>
    </xf>
    <xf numFmtId="4" fontId="32" fillId="10" borderId="8" xfId="0" applyNumberFormat="1" applyFont="1" applyFill="1" applyBorder="1" applyAlignment="1">
      <alignment horizontal="center" vertical="center"/>
    </xf>
    <xf numFmtId="165" fontId="32" fillId="10" borderId="11" xfId="0" applyNumberFormat="1" applyFont="1" applyFill="1" applyBorder="1" applyAlignment="1">
      <alignment horizontal="center" vertical="center"/>
    </xf>
    <xf numFmtId="4" fontId="32" fillId="10" borderId="11" xfId="0" applyNumberFormat="1" applyFont="1" applyFill="1" applyBorder="1" applyAlignment="1">
      <alignment horizontal="center" vertical="center"/>
    </xf>
    <xf numFmtId="4" fontId="61" fillId="21" borderId="11" xfId="0" applyNumberFormat="1" applyFont="1" applyFill="1" applyBorder="1" applyAlignment="1">
      <alignment horizontal="center" vertical="center"/>
    </xf>
    <xf numFmtId="4" fontId="32" fillId="10" borderId="35" xfId="0" applyNumberFormat="1" applyFont="1" applyFill="1" applyBorder="1" applyAlignment="1">
      <alignment horizontal="center" vertical="center"/>
    </xf>
    <xf numFmtId="2" fontId="23" fillId="8" borderId="11" xfId="0" applyNumberFormat="1" applyFont="1" applyFill="1" applyBorder="1" applyAlignment="1">
      <alignment horizontal="center" vertical="center"/>
    </xf>
    <xf numFmtId="2" fontId="46" fillId="21" borderId="11" xfId="0" applyNumberFormat="1" applyFont="1" applyFill="1" applyBorder="1" applyAlignment="1">
      <alignment horizontal="center" vertical="center"/>
    </xf>
    <xf numFmtId="2" fontId="23" fillId="8" borderId="35" xfId="0" applyNumberFormat="1" applyFont="1" applyFill="1" applyBorder="1" applyAlignment="1">
      <alignment horizontal="center" vertical="center"/>
    </xf>
    <xf numFmtId="0" fontId="37" fillId="17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1" fontId="3" fillId="0" borderId="21" xfId="0" applyNumberFormat="1" applyFont="1" applyBorder="1" applyAlignment="1">
      <alignment horizontal="center" vertical="center" wrapText="1"/>
    </xf>
    <xf numFmtId="2" fontId="3" fillId="23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4" fontId="3" fillId="24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63" fillId="0" borderId="0" xfId="0" applyFont="1" applyFill="1"/>
    <xf numFmtId="4" fontId="7" fillId="0" borderId="1" xfId="0" applyNumberFormat="1" applyFont="1" applyBorder="1" applyAlignment="1">
      <alignment horizontal="center" vertical="center"/>
    </xf>
    <xf numFmtId="4" fontId="21" fillId="23" borderId="6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20" fillId="0" borderId="0" xfId="0" applyFont="1" applyAlignment="1">
      <alignment horizontal="center" vertical="center"/>
    </xf>
    <xf numFmtId="0" fontId="2" fillId="19" borderId="0" xfId="0" applyFont="1" applyFill="1" applyAlignment="1">
      <alignment horizontal="right" vertical="center"/>
    </xf>
    <xf numFmtId="0" fontId="20" fillId="0" borderId="0" xfId="0" applyFont="1"/>
    <xf numFmtId="164" fontId="20" fillId="0" borderId="0" xfId="0" applyNumberFormat="1" applyFont="1"/>
    <xf numFmtId="0" fontId="2" fillId="0" borderId="0" xfId="0" applyFont="1" applyAlignment="1">
      <alignment horizontal="right"/>
    </xf>
    <xf numFmtId="1" fontId="2" fillId="21" borderId="28" xfId="0" applyNumberFormat="1" applyFont="1" applyFill="1" applyBorder="1" applyAlignment="1">
      <alignment horizontal="center" vertical="center"/>
    </xf>
    <xf numFmtId="165" fontId="24" fillId="10" borderId="9" xfId="0" applyNumberFormat="1" applyFont="1" applyFill="1" applyBorder="1" applyAlignment="1">
      <alignment horizontal="center" vertical="center"/>
    </xf>
    <xf numFmtId="4" fontId="24" fillId="10" borderId="9" xfId="0" applyNumberFormat="1" applyFont="1" applyFill="1" applyBorder="1" applyAlignment="1">
      <alignment horizontal="center" vertical="center"/>
    </xf>
    <xf numFmtId="4" fontId="24" fillId="10" borderId="48" xfId="0" applyNumberFormat="1" applyFont="1" applyFill="1" applyBorder="1" applyAlignment="1">
      <alignment horizontal="center" vertical="center"/>
    </xf>
    <xf numFmtId="165" fontId="67" fillId="10" borderId="6" xfId="0" applyNumberFormat="1" applyFont="1" applyFill="1" applyBorder="1" applyAlignment="1">
      <alignment horizontal="center" vertical="center"/>
    </xf>
    <xf numFmtId="4" fontId="67" fillId="10" borderId="6" xfId="0" applyNumberFormat="1" applyFont="1" applyFill="1" applyBorder="1" applyAlignment="1">
      <alignment horizontal="center" vertical="center"/>
    </xf>
    <xf numFmtId="4" fontId="67" fillId="10" borderId="50" xfId="0" applyNumberFormat="1" applyFont="1" applyFill="1" applyBorder="1" applyAlignment="1">
      <alignment horizontal="center" vertical="center"/>
    </xf>
    <xf numFmtId="165" fontId="67" fillId="10" borderId="11" xfId="0" applyNumberFormat="1" applyFont="1" applyFill="1" applyBorder="1" applyAlignment="1">
      <alignment horizontal="center" vertical="center"/>
    </xf>
    <xf numFmtId="4" fontId="67" fillId="10" borderId="11" xfId="0" applyNumberFormat="1" applyFont="1" applyFill="1" applyBorder="1" applyAlignment="1">
      <alignment horizontal="center" vertical="center"/>
    </xf>
    <xf numFmtId="4" fontId="67" fillId="10" borderId="5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4" fillId="0" borderId="0" xfId="0" applyFont="1" applyFill="1"/>
    <xf numFmtId="165" fontId="7" fillId="11" borderId="2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" fontId="3" fillId="22" borderId="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2" fillId="0" borderId="0" xfId="0" applyFont="1"/>
    <xf numFmtId="0" fontId="2" fillId="12" borderId="42" xfId="0" applyFont="1" applyFill="1" applyBorder="1" applyAlignment="1">
      <alignment horizontal="center" vertical="center"/>
    </xf>
    <xf numFmtId="0" fontId="69" fillId="0" borderId="0" xfId="0" applyFont="1"/>
    <xf numFmtId="4" fontId="20" fillId="0" borderId="6" xfId="0" applyNumberFormat="1" applyFont="1" applyBorder="1"/>
    <xf numFmtId="4" fontId="20" fillId="0" borderId="8" xfId="0" applyNumberFormat="1" applyFont="1" applyBorder="1"/>
    <xf numFmtId="0" fontId="2" fillId="12" borderId="5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2" fontId="3" fillId="26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165" fontId="7" fillId="8" borderId="6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4" fontId="20" fillId="8" borderId="6" xfId="0" applyNumberFormat="1" applyFont="1" applyFill="1" applyBorder="1" applyAlignment="1">
      <alignment horizontal="center" vertical="center"/>
    </xf>
    <xf numFmtId="0" fontId="2" fillId="27" borderId="2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14" fillId="27" borderId="18" xfId="0" applyFont="1" applyFill="1" applyBorder="1" applyAlignment="1">
      <alignment horizontal="right" vertical="center"/>
    </xf>
    <xf numFmtId="0" fontId="14" fillId="27" borderId="18" xfId="0" applyFont="1" applyFill="1" applyBorder="1" applyAlignment="1">
      <alignment horizontal="left" vertical="center"/>
    </xf>
    <xf numFmtId="0" fontId="2" fillId="27" borderId="20" xfId="0" applyFont="1" applyFill="1" applyBorder="1" applyAlignment="1">
      <alignment horizontal="center" vertical="center"/>
    </xf>
    <xf numFmtId="0" fontId="64" fillId="27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4" fontId="21" fillId="21" borderId="6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2" fontId="3" fillId="23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23" borderId="1" xfId="0" applyNumberFormat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/>
    <xf numFmtId="164" fontId="20" fillId="0" borderId="11" xfId="0" applyNumberFormat="1" applyFont="1" applyBorder="1"/>
    <xf numFmtId="4" fontId="20" fillId="0" borderId="11" xfId="0" applyNumberFormat="1" applyFont="1" applyBorder="1"/>
    <xf numFmtId="4" fontId="20" fillId="0" borderId="35" xfId="0" applyNumberFormat="1" applyFont="1" applyBorder="1"/>
    <xf numFmtId="49" fontId="11" fillId="6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2" fontId="7" fillId="23" borderId="6" xfId="0" applyNumberFormat="1" applyFont="1" applyFill="1" applyBorder="1" applyAlignment="1">
      <alignment horizontal="center" vertical="center"/>
    </xf>
    <xf numFmtId="2" fontId="7" fillId="26" borderId="1" xfId="0" applyNumberFormat="1" applyFont="1" applyFill="1" applyBorder="1" applyAlignment="1">
      <alignment horizontal="center" vertical="center" wrapText="1"/>
    </xf>
    <xf numFmtId="2" fontId="7" fillId="26" borderId="11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7" fillId="26" borderId="6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3" fillId="26" borderId="1" xfId="0" applyNumberFormat="1" applyFont="1" applyFill="1" applyBorder="1" applyAlignment="1">
      <alignment horizontal="center" vertical="center" wrapText="1"/>
    </xf>
    <xf numFmtId="4" fontId="3" fillId="9" borderId="6" xfId="0" applyNumberFormat="1" applyFont="1" applyFill="1" applyBorder="1" applyAlignment="1">
      <alignment horizontal="center" vertical="center" wrapText="1"/>
    </xf>
    <xf numFmtId="4" fontId="20" fillId="8" borderId="11" xfId="0" applyNumberFormat="1" applyFont="1" applyFill="1" applyBorder="1" applyAlignment="1">
      <alignment horizontal="center" vertical="center"/>
    </xf>
    <xf numFmtId="4" fontId="3" fillId="22" borderId="11" xfId="0" applyNumberFormat="1" applyFont="1" applyFill="1" applyBorder="1" applyAlignment="1">
      <alignment horizontal="center" vertical="center" wrapText="1"/>
    </xf>
    <xf numFmtId="4" fontId="3" fillId="23" borderId="6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 wrapText="1"/>
    </xf>
    <xf numFmtId="0" fontId="64" fillId="8" borderId="0" xfId="0" applyFont="1" applyFill="1"/>
    <xf numFmtId="0" fontId="3" fillId="8" borderId="6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2" fontId="7" fillId="23" borderId="6" xfId="0" applyNumberFormat="1" applyFont="1" applyFill="1" applyBorder="1" applyAlignment="1">
      <alignment horizontal="center" vertical="center" wrapText="1"/>
    </xf>
    <xf numFmtId="4" fontId="20" fillId="21" borderId="6" xfId="0" applyNumberFormat="1" applyFont="1" applyFill="1" applyBorder="1" applyAlignment="1">
      <alignment horizontal="center" vertical="center"/>
    </xf>
    <xf numFmtId="2" fontId="7" fillId="23" borderId="6" xfId="0" applyNumberFormat="1" applyFont="1" applyFill="1" applyBorder="1" applyAlignment="1">
      <alignment horizontal="center"/>
    </xf>
    <xf numFmtId="165" fontId="7" fillId="0" borderId="54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23" borderId="6" xfId="0" applyNumberFormat="1" applyFont="1" applyFill="1" applyBorder="1" applyAlignment="1">
      <alignment horizontal="center" vertical="center"/>
    </xf>
    <xf numFmtId="2" fontId="3" fillId="23" borderId="1" xfId="0" applyNumberFormat="1" applyFont="1" applyFill="1" applyBorder="1" applyAlignment="1">
      <alignment horizontal="center" vertical="center"/>
    </xf>
    <xf numFmtId="4" fontId="3" fillId="0" borderId="54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" fontId="3" fillId="23" borderId="1" xfId="0" applyNumberFormat="1" applyFont="1" applyFill="1" applyBorder="1" applyAlignment="1">
      <alignment horizontal="center" vertical="center"/>
    </xf>
    <xf numFmtId="2" fontId="7" fillId="23" borderId="11" xfId="0" applyNumberFormat="1" applyFont="1" applyFill="1" applyBorder="1" applyAlignment="1">
      <alignment horizontal="center" vertical="center" wrapText="1"/>
    </xf>
    <xf numFmtId="2" fontId="7" fillId="23" borderId="1" xfId="0" applyNumberFormat="1" applyFont="1" applyFill="1" applyBorder="1" applyAlignment="1">
      <alignment horizontal="center" vertical="center" wrapText="1"/>
    </xf>
    <xf numFmtId="2" fontId="3" fillId="23" borderId="7" xfId="0" applyNumberFormat="1" applyFont="1" applyFill="1" applyBorder="1" applyAlignment="1">
      <alignment horizontal="center" vertical="center"/>
    </xf>
    <xf numFmtId="2" fontId="3" fillId="24" borderId="6" xfId="0" applyNumberFormat="1" applyFont="1" applyFill="1" applyBorder="1" applyAlignment="1">
      <alignment horizontal="center" vertical="center" wrapText="1"/>
    </xf>
    <xf numFmtId="2" fontId="7" fillId="23" borderId="38" xfId="0" applyNumberFormat="1" applyFont="1" applyFill="1" applyBorder="1" applyAlignment="1">
      <alignment horizontal="center" vertical="center"/>
    </xf>
    <xf numFmtId="2" fontId="7" fillId="23" borderId="14" xfId="0" applyNumberFormat="1" applyFont="1" applyFill="1" applyBorder="1" applyAlignment="1">
      <alignment horizontal="center" vertical="center"/>
    </xf>
    <xf numFmtId="2" fontId="7" fillId="23" borderId="7" xfId="0" applyNumberFormat="1" applyFont="1" applyFill="1" applyBorder="1" applyAlignment="1">
      <alignment horizontal="center" vertical="center"/>
    </xf>
    <xf numFmtId="2" fontId="7" fillId="23" borderId="11" xfId="0" applyNumberFormat="1" applyFont="1" applyFill="1" applyBorder="1" applyAlignment="1">
      <alignment horizontal="center" vertical="center"/>
    </xf>
    <xf numFmtId="2" fontId="3" fillId="23" borderId="1" xfId="0" applyNumberFormat="1" applyFont="1" applyFill="1" applyBorder="1" applyAlignment="1">
      <alignment horizontal="center" vertical="center" wrapText="1"/>
    </xf>
    <xf numFmtId="2" fontId="21" fillId="14" borderId="9" xfId="0" applyNumberFormat="1" applyFont="1" applyFill="1" applyBorder="1" applyAlignment="1">
      <alignment horizontal="center" vertical="center" wrapText="1"/>
    </xf>
    <xf numFmtId="4" fontId="3" fillId="13" borderId="6" xfId="0" applyNumberFormat="1" applyFont="1" applyFill="1" applyBorder="1" applyAlignment="1">
      <alignment horizontal="center" vertical="center" wrapText="1"/>
    </xf>
    <xf numFmtId="2" fontId="21" fillId="14" borderId="33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/>
    </xf>
    <xf numFmtId="4" fontId="3" fillId="8" borderId="6" xfId="0" applyNumberFormat="1" applyFont="1" applyFill="1" applyBorder="1" applyAlignment="1">
      <alignment horizontal="center" vertical="center"/>
    </xf>
    <xf numFmtId="4" fontId="21" fillId="21" borderId="6" xfId="0" applyNumberFormat="1" applyFont="1" applyFill="1" applyBorder="1" applyAlignment="1">
      <alignment horizontal="center" vertical="center"/>
    </xf>
    <xf numFmtId="1" fontId="2" fillId="21" borderId="2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4" fontId="7" fillId="24" borderId="6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/>
    </xf>
    <xf numFmtId="1" fontId="2" fillId="21" borderId="31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22" borderId="37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Border="1"/>
    <xf numFmtId="4" fontId="20" fillId="0" borderId="37" xfId="0" applyNumberFormat="1" applyFont="1" applyBorder="1"/>
    <xf numFmtId="1" fontId="2" fillId="21" borderId="55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top" wrapText="1"/>
    </xf>
    <xf numFmtId="4" fontId="24" fillId="10" borderId="7" xfId="0" applyNumberFormat="1" applyFont="1" applyFill="1" applyBorder="1" applyAlignment="1">
      <alignment horizontal="center" vertical="center"/>
    </xf>
    <xf numFmtId="1" fontId="7" fillId="15" borderId="6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" fontId="21" fillId="21" borderId="8" xfId="0" applyNumberFormat="1" applyFont="1" applyFill="1" applyBorder="1" applyAlignment="1">
      <alignment horizontal="center" vertical="center"/>
    </xf>
    <xf numFmtId="4" fontId="3" fillId="21" borderId="8" xfId="0" applyNumberFormat="1" applyFont="1" applyFill="1" applyBorder="1" applyAlignment="1">
      <alignment horizontal="center" vertical="center" wrapText="1"/>
    </xf>
    <xf numFmtId="4" fontId="21" fillId="21" borderId="8" xfId="0" applyNumberFormat="1" applyFont="1" applyFill="1" applyBorder="1" applyAlignment="1">
      <alignment horizontal="center" vertical="center" wrapText="1"/>
    </xf>
    <xf numFmtId="4" fontId="21" fillId="23" borderId="8" xfId="0" applyNumberFormat="1" applyFont="1" applyFill="1" applyBorder="1" applyAlignment="1">
      <alignment horizontal="center" vertical="center" wrapText="1"/>
    </xf>
    <xf numFmtId="4" fontId="23" fillId="23" borderId="8" xfId="0" applyNumberFormat="1" applyFont="1" applyFill="1" applyBorder="1" applyAlignment="1">
      <alignment horizontal="center" vertical="center" wrapText="1"/>
    </xf>
    <xf numFmtId="4" fontId="20" fillId="23" borderId="13" xfId="0" applyNumberFormat="1" applyFont="1" applyFill="1" applyBorder="1"/>
    <xf numFmtId="4" fontId="20" fillId="23" borderId="8" xfId="0" applyNumberFormat="1" applyFont="1" applyFill="1" applyBorder="1"/>
    <xf numFmtId="4" fontId="20" fillId="21" borderId="11" xfId="0" applyNumberFormat="1" applyFont="1" applyFill="1" applyBorder="1" applyAlignment="1">
      <alignment horizontal="center" vertical="center"/>
    </xf>
    <xf numFmtId="4" fontId="3" fillId="21" borderId="6" xfId="0" applyNumberFormat="1" applyFont="1" applyFill="1" applyBorder="1" applyAlignment="1">
      <alignment horizontal="center" vertical="center"/>
    </xf>
    <xf numFmtId="4" fontId="23" fillId="21" borderId="8" xfId="0" applyNumberFormat="1" applyFont="1" applyFill="1" applyBorder="1" applyAlignment="1">
      <alignment horizontal="center" vertical="center" wrapText="1"/>
    </xf>
    <xf numFmtId="4" fontId="24" fillId="10" borderId="32" xfId="0" applyNumberFormat="1" applyFont="1" applyFill="1" applyBorder="1" applyAlignment="1">
      <alignment horizontal="center" vertical="center"/>
    </xf>
    <xf numFmtId="4" fontId="24" fillId="10" borderId="30" xfId="0" applyNumberFormat="1" applyFont="1" applyFill="1" applyBorder="1" applyAlignment="1">
      <alignment horizontal="center" vertical="center"/>
    </xf>
    <xf numFmtId="4" fontId="67" fillId="10" borderId="5" xfId="0" applyNumberFormat="1" applyFont="1" applyFill="1" applyBorder="1" applyAlignment="1">
      <alignment horizontal="center" vertical="center"/>
    </xf>
    <xf numFmtId="4" fontId="67" fillId="10" borderId="52" xfId="0" applyNumberFormat="1" applyFont="1" applyFill="1" applyBorder="1" applyAlignment="1">
      <alignment horizontal="center" vertical="center"/>
    </xf>
    <xf numFmtId="4" fontId="67" fillId="10" borderId="34" xfId="0" applyNumberFormat="1" applyFont="1" applyFill="1" applyBorder="1" applyAlignment="1">
      <alignment horizontal="center" vertical="center"/>
    </xf>
    <xf numFmtId="4" fontId="67" fillId="10" borderId="5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70" fillId="2" borderId="15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3" fillId="23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4" fontId="20" fillId="8" borderId="1" xfId="0" applyNumberFormat="1" applyFont="1" applyFill="1" applyBorder="1" applyAlignment="1">
      <alignment horizontal="center" vertical="center" wrapText="1"/>
    </xf>
    <xf numFmtId="4" fontId="63" fillId="0" borderId="14" xfId="0" applyNumberFormat="1" applyFont="1" applyBorder="1" applyAlignment="1">
      <alignment horizontal="center" vertical="center" wrapText="1"/>
    </xf>
    <xf numFmtId="4" fontId="63" fillId="0" borderId="38" xfId="0" applyNumberFormat="1" applyFont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165" fontId="7" fillId="6" borderId="13" xfId="0" applyNumberFormat="1" applyFont="1" applyFill="1" applyBorder="1" applyAlignment="1">
      <alignment horizontal="center" vertical="center"/>
    </xf>
    <xf numFmtId="165" fontId="7" fillId="6" borderId="24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4" fontId="63" fillId="0" borderId="7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 vertical="center" wrapText="1"/>
    </xf>
    <xf numFmtId="4" fontId="3" fillId="8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12" borderId="50" xfId="0" applyFont="1" applyFill="1" applyBorder="1" applyAlignment="1">
      <alignment horizontal="center"/>
    </xf>
    <xf numFmtId="49" fontId="10" fillId="11" borderId="19" xfId="0" applyNumberFormat="1" applyFont="1" applyFill="1" applyBorder="1" applyAlignment="1">
      <alignment horizontal="center" vertical="center"/>
    </xf>
    <xf numFmtId="49" fontId="10" fillId="11" borderId="15" xfId="0" applyNumberFormat="1" applyFont="1" applyFill="1" applyBorder="1" applyAlignment="1">
      <alignment horizontal="center" vertical="center"/>
    </xf>
    <xf numFmtId="49" fontId="10" fillId="11" borderId="42" xfId="0" applyNumberFormat="1" applyFont="1" applyFill="1" applyBorder="1" applyAlignment="1">
      <alignment horizontal="center" vertical="center"/>
    </xf>
    <xf numFmtId="165" fontId="7" fillId="6" borderId="6" xfId="0" applyNumberFormat="1" applyFont="1" applyFill="1" applyBorder="1" applyAlignment="1">
      <alignment horizontal="center" vertical="center"/>
    </xf>
    <xf numFmtId="2" fontId="8" fillId="11" borderId="23" xfId="0" applyNumberFormat="1" applyFont="1" applyFill="1" applyBorder="1" applyAlignment="1">
      <alignment horizontal="center" vertical="center" wrapText="1"/>
    </xf>
    <xf numFmtId="2" fontId="8" fillId="11" borderId="14" xfId="0" applyNumberFormat="1" applyFont="1" applyFill="1" applyBorder="1" applyAlignment="1">
      <alignment horizontal="center" vertical="center" wrapText="1"/>
    </xf>
    <xf numFmtId="2" fontId="8" fillId="11" borderId="38" xfId="0" applyNumberFormat="1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38" xfId="0" applyFont="1" applyFill="1" applyBorder="1" applyAlignment="1">
      <alignment horizontal="center" vertical="center" wrapText="1"/>
    </xf>
    <xf numFmtId="49" fontId="70" fillId="2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0" fontId="63" fillId="0" borderId="6" xfId="0" applyFont="1" applyBorder="1" applyAlignment="1">
      <alignment wrapText="1"/>
    </xf>
    <xf numFmtId="4" fontId="70" fillId="0" borderId="1" xfId="0" applyNumberFormat="1" applyFont="1" applyBorder="1" applyAlignment="1">
      <alignment horizontal="left" vertical="top" wrapText="1"/>
    </xf>
    <xf numFmtId="4" fontId="70" fillId="0" borderId="14" xfId="0" applyNumberFormat="1" applyFont="1" applyBorder="1" applyAlignment="1">
      <alignment horizontal="left" vertical="top" wrapText="1"/>
    </xf>
    <xf numFmtId="4" fontId="70" fillId="0" borderId="7" xfId="0" applyNumberFormat="1" applyFont="1" applyBorder="1" applyAlignment="1">
      <alignment horizontal="left" vertical="top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/>
    </xf>
    <xf numFmtId="165" fontId="7" fillId="8" borderId="14" xfId="0" applyNumberFormat="1" applyFont="1" applyFill="1" applyBorder="1" applyAlignment="1">
      <alignment horizontal="center" vertical="center"/>
    </xf>
    <xf numFmtId="165" fontId="7" fillId="8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49" fontId="70" fillId="2" borderId="12" xfId="0" applyNumberFormat="1" applyFont="1" applyFill="1" applyBorder="1" applyAlignment="1">
      <alignment horizontal="center" vertical="center"/>
    </xf>
    <xf numFmtId="49" fontId="70" fillId="2" borderId="15" xfId="0" applyNumberFormat="1" applyFont="1" applyFill="1" applyBorder="1" applyAlignment="1">
      <alignment horizontal="center" vertical="center"/>
    </xf>
    <xf numFmtId="49" fontId="70" fillId="2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4" fontId="20" fillId="8" borderId="14" xfId="0" applyNumberFormat="1" applyFont="1" applyFill="1" applyBorder="1" applyAlignment="1">
      <alignment horizontal="center" vertical="center" wrapText="1"/>
    </xf>
    <xf numFmtId="4" fontId="20" fillId="8" borderId="38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63" fillId="8" borderId="14" xfId="0" applyNumberFormat="1" applyFont="1" applyFill="1" applyBorder="1" applyAlignment="1">
      <alignment horizontal="center" vertical="center"/>
    </xf>
    <xf numFmtId="4" fontId="63" fillId="8" borderId="38" xfId="0" applyNumberFormat="1" applyFont="1" applyFill="1" applyBorder="1" applyAlignment="1">
      <alignment horizontal="center" vertical="center"/>
    </xf>
    <xf numFmtId="0" fontId="68" fillId="8" borderId="14" xfId="0" applyFont="1" applyFill="1" applyBorder="1" applyAlignment="1">
      <alignment horizontal="center" vertical="center" wrapText="1"/>
    </xf>
    <xf numFmtId="0" fontId="68" fillId="8" borderId="3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7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4" fontId="24" fillId="10" borderId="29" xfId="0" applyNumberFormat="1" applyFont="1" applyFill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/>
    </xf>
    <xf numFmtId="4" fontId="63" fillId="0" borderId="4" xfId="0" applyNumberFormat="1" applyFont="1" applyBorder="1" applyAlignment="1">
      <alignment horizontal="center" vertical="center"/>
    </xf>
    <xf numFmtId="0" fontId="7" fillId="21" borderId="49" xfId="0" applyFont="1" applyFill="1" applyBorder="1" applyAlignment="1">
      <alignment horizontal="center" vertical="center" wrapText="1"/>
    </xf>
    <xf numFmtId="0" fontId="7" fillId="21" borderId="31" xfId="0" applyFont="1" applyFill="1" applyBorder="1" applyAlignment="1">
      <alignment horizontal="center" vertical="center" wrapText="1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10" borderId="36" xfId="0" applyNumberFormat="1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165" fontId="7" fillId="10" borderId="27" xfId="0" applyNumberFormat="1" applyFont="1" applyFill="1" applyBorder="1" applyAlignment="1">
      <alignment horizontal="center" vertical="center"/>
    </xf>
    <xf numFmtId="165" fontId="7" fillId="10" borderId="28" xfId="0" applyNumberFormat="1" applyFont="1" applyFill="1" applyBorder="1" applyAlignment="1">
      <alignment horizontal="center" vertical="center"/>
    </xf>
    <xf numFmtId="165" fontId="7" fillId="10" borderId="36" xfId="0" applyNumberFormat="1" applyFont="1" applyFill="1" applyBorder="1" applyAlignment="1">
      <alignment horizontal="center" vertical="center"/>
    </xf>
    <xf numFmtId="0" fontId="24" fillId="21" borderId="6" xfId="0" applyFont="1" applyFill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5" fontId="7" fillId="11" borderId="9" xfId="0" applyNumberFormat="1" applyFont="1" applyFill="1" applyBorder="1" applyAlignment="1">
      <alignment horizontal="center" vertical="center"/>
    </xf>
    <xf numFmtId="165" fontId="7" fillId="11" borderId="6" xfId="0" applyNumberFormat="1" applyFont="1" applyFill="1" applyBorder="1" applyAlignment="1">
      <alignment horizontal="center" vertical="center"/>
    </xf>
    <xf numFmtId="165" fontId="7" fillId="11" borderId="11" xfId="0" applyNumberFormat="1" applyFont="1" applyFill="1" applyBorder="1" applyAlignment="1">
      <alignment horizontal="center" vertical="center"/>
    </xf>
    <xf numFmtId="49" fontId="10" fillId="11" borderId="32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4" fontId="72" fillId="0" borderId="1" xfId="0" applyNumberFormat="1" applyFont="1" applyFill="1" applyBorder="1" applyAlignment="1">
      <alignment horizontal="left" vertical="top" wrapText="1"/>
    </xf>
    <xf numFmtId="4" fontId="72" fillId="0" borderId="14" xfId="0" applyNumberFormat="1" applyFont="1" applyFill="1" applyBorder="1" applyAlignment="1">
      <alignment horizontal="left" vertical="top" wrapText="1"/>
    </xf>
    <xf numFmtId="4" fontId="72" fillId="0" borderId="7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wrapText="1"/>
    </xf>
    <xf numFmtId="0" fontId="62" fillId="0" borderId="6" xfId="0" applyFont="1" applyFill="1" applyBorder="1" applyAlignment="1">
      <alignment wrapText="1"/>
    </xf>
    <xf numFmtId="0" fontId="8" fillId="11" borderId="23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wrapText="1"/>
    </xf>
    <xf numFmtId="0" fontId="62" fillId="0" borderId="6" xfId="0" applyFont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49" fontId="70" fillId="0" borderId="15" xfId="0" applyNumberFormat="1" applyFont="1" applyFill="1" applyBorder="1" applyAlignment="1">
      <alignment horizontal="center" vertical="center"/>
    </xf>
    <xf numFmtId="4" fontId="63" fillId="0" borderId="14" xfId="0" applyNumberFormat="1" applyFont="1" applyFill="1" applyBorder="1" applyAlignment="1">
      <alignment horizontal="center" vertical="center" wrapText="1"/>
    </xf>
    <xf numFmtId="4" fontId="63" fillId="0" borderId="7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50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12" borderId="26" xfId="0" applyFont="1" applyFill="1" applyBorder="1" applyAlignment="1">
      <alignment horizontal="center"/>
    </xf>
    <xf numFmtId="165" fontId="7" fillId="11" borderId="23" xfId="0" applyNumberFormat="1" applyFont="1" applyFill="1" applyBorder="1" applyAlignment="1">
      <alignment horizontal="center" vertical="center"/>
    </xf>
    <xf numFmtId="165" fontId="7" fillId="11" borderId="14" xfId="0" applyNumberFormat="1" applyFont="1" applyFill="1" applyBorder="1" applyAlignment="1">
      <alignment horizontal="center" vertical="center"/>
    </xf>
    <xf numFmtId="165" fontId="7" fillId="11" borderId="38" xfId="0" applyNumberFormat="1" applyFont="1" applyFill="1" applyBorder="1" applyAlignment="1">
      <alignment horizontal="center" vertical="center"/>
    </xf>
    <xf numFmtId="2" fontId="3" fillId="23" borderId="6" xfId="0" applyNumberFormat="1" applyFont="1" applyFill="1" applyBorder="1" applyAlignment="1">
      <alignment horizontal="center" vertical="center" wrapText="1"/>
    </xf>
    <xf numFmtId="2" fontId="3" fillId="23" borderId="13" xfId="0" applyNumberFormat="1" applyFont="1" applyFill="1" applyBorder="1" applyAlignment="1">
      <alignment horizontal="center" vertical="center" wrapText="1"/>
    </xf>
    <xf numFmtId="2" fontId="3" fillId="23" borderId="8" xfId="0" applyNumberFormat="1" applyFont="1" applyFill="1" applyBorder="1" applyAlignment="1">
      <alignment horizontal="center" vertical="center" wrapText="1"/>
    </xf>
    <xf numFmtId="4" fontId="63" fillId="0" borderId="14" xfId="0" applyNumberFormat="1" applyFont="1" applyBorder="1" applyAlignment="1">
      <alignment horizontal="center" vertical="center"/>
    </xf>
    <xf numFmtId="4" fontId="63" fillId="0" borderId="38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4" fontId="62" fillId="0" borderId="14" xfId="0" applyNumberFormat="1" applyFont="1" applyBorder="1" applyAlignment="1">
      <alignment horizontal="center" vertical="center" wrapText="1"/>
    </xf>
    <xf numFmtId="4" fontId="62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12" borderId="45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/>
    </xf>
    <xf numFmtId="0" fontId="24" fillId="14" borderId="18" xfId="0" applyFont="1" applyFill="1" applyBorder="1" applyAlignment="1">
      <alignment horizontal="center" vertical="center"/>
    </xf>
    <xf numFmtId="0" fontId="24" fillId="14" borderId="20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43" fillId="21" borderId="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11" borderId="16" xfId="0" applyFont="1" applyFill="1" applyBorder="1" applyAlignment="1">
      <alignment horizontal="center" vertical="center" wrapText="1"/>
    </xf>
    <xf numFmtId="0" fontId="16" fillId="11" borderId="22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6" fillId="11" borderId="16" xfId="0" applyFont="1" applyFill="1" applyBorder="1" applyAlignment="1">
      <alignment horizontal="left" vertical="center" wrapText="1"/>
    </xf>
    <xf numFmtId="0" fontId="16" fillId="11" borderId="22" xfId="0" applyFont="1" applyFill="1" applyBorder="1" applyAlignment="1">
      <alignment horizontal="left" vertical="center" wrapText="1"/>
    </xf>
    <xf numFmtId="0" fontId="16" fillId="11" borderId="17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165" fontId="6" fillId="10" borderId="27" xfId="0" applyNumberFormat="1" applyFont="1" applyFill="1" applyBorder="1" applyAlignment="1">
      <alignment horizontal="center" vertical="center"/>
    </xf>
    <xf numFmtId="165" fontId="6" fillId="10" borderId="28" xfId="0" applyNumberFormat="1" applyFont="1" applyFill="1" applyBorder="1" applyAlignment="1">
      <alignment horizontal="center" vertical="center"/>
    </xf>
    <xf numFmtId="165" fontId="6" fillId="10" borderId="36" xfId="0" applyNumberFormat="1" applyFont="1" applyFill="1" applyBorder="1" applyAlignment="1">
      <alignment horizontal="center" vertical="center"/>
    </xf>
    <xf numFmtId="4" fontId="22" fillId="10" borderId="2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1" xfId="0" applyNumberFormat="1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35" fillId="12" borderId="27" xfId="0" applyFont="1" applyFill="1" applyBorder="1" applyAlignment="1">
      <alignment horizontal="center" vertical="center" wrapText="1"/>
    </xf>
    <xf numFmtId="0" fontId="35" fillId="12" borderId="29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49" xfId="0" applyBorder="1" applyAlignment="1"/>
    <xf numFmtId="49" fontId="36" fillId="20" borderId="32" xfId="0" applyNumberFormat="1" applyFont="1" applyFill="1" applyBorder="1" applyAlignment="1">
      <alignment horizontal="center" vertical="center"/>
    </xf>
    <xf numFmtId="49" fontId="36" fillId="20" borderId="5" xfId="0" applyNumberFormat="1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 wrapText="1"/>
    </xf>
    <xf numFmtId="0" fontId="24" fillId="8" borderId="32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34" xfId="0" applyFont="1" applyFill="1" applyBorder="1" applyAlignment="1">
      <alignment horizontal="center" vertical="center"/>
    </xf>
    <xf numFmtId="2" fontId="18" fillId="11" borderId="2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54" fillId="10" borderId="16" xfId="0" applyFont="1" applyFill="1" applyBorder="1" applyAlignment="1">
      <alignment horizontal="left" vertical="center" wrapText="1"/>
    </xf>
    <xf numFmtId="0" fontId="54" fillId="10" borderId="22" xfId="0" applyFont="1" applyFill="1" applyBorder="1" applyAlignment="1">
      <alignment horizontal="left" vertical="center" wrapText="1"/>
    </xf>
    <xf numFmtId="0" fontId="54" fillId="10" borderId="17" xfId="0" applyFont="1" applyFill="1" applyBorder="1" applyAlignment="1">
      <alignment horizontal="left" vertical="center" wrapText="1"/>
    </xf>
    <xf numFmtId="0" fontId="24" fillId="8" borderId="32" xfId="0" applyFont="1" applyFill="1" applyBorder="1" applyAlignment="1">
      <alignment horizontal="left" vertical="center" wrapText="1"/>
    </xf>
    <xf numFmtId="0" fontId="24" fillId="8" borderId="5" xfId="0" applyFont="1" applyFill="1" applyBorder="1" applyAlignment="1">
      <alignment horizontal="left" vertical="center" wrapText="1"/>
    </xf>
    <xf numFmtId="0" fontId="24" fillId="8" borderId="34" xfId="0" applyFont="1" applyFill="1" applyBorder="1" applyAlignment="1">
      <alignment horizontal="left" vertical="center" wrapText="1"/>
    </xf>
    <xf numFmtId="49" fontId="36" fillId="20" borderId="34" xfId="0" applyNumberFormat="1" applyFont="1" applyFill="1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/>
    </xf>
    <xf numFmtId="0" fontId="17" fillId="14" borderId="18" xfId="0" applyFont="1" applyFill="1" applyBorder="1" applyAlignment="1">
      <alignment horizontal="center" vertical="center"/>
    </xf>
    <xf numFmtId="0" fontId="17" fillId="14" borderId="20" xfId="0" applyFont="1" applyFill="1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</cellXfs>
  <cellStyles count="3">
    <cellStyle name="Обычный" xfId="0" builtinId="0"/>
    <cellStyle name="Пояснение" xfId="1" builtinId="53" customBuiltin="1"/>
    <cellStyle name="Финансов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3D5FF"/>
      <color rgb="FFFFCCCC"/>
      <color rgb="FFD6C1FF"/>
      <color rgb="FFFFFF99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9"/>
  <sheetViews>
    <sheetView tabSelected="1" zoomScale="50" zoomScaleNormal="50" zoomScaleSheetLayoutView="40" workbookViewId="0">
      <pane xSplit="4" ySplit="4" topLeftCell="E179" activePane="bottomRight" state="frozen"/>
      <selection pane="topRight" activeCell="E1" sqref="E1"/>
      <selection pane="bottomLeft" activeCell="A5" sqref="A5"/>
      <selection pane="bottomRight" activeCell="I184" sqref="I184:I187"/>
    </sheetView>
  </sheetViews>
  <sheetFormatPr defaultColWidth="9.109375" defaultRowHeight="21"/>
  <cols>
    <col min="1" max="1" width="7.44140625" style="292" customWidth="1"/>
    <col min="2" max="2" width="65.33203125" style="294" customWidth="1"/>
    <col min="3" max="3" width="14.5546875" style="294" customWidth="1"/>
    <col min="4" max="4" width="25.109375" style="295" customWidth="1"/>
    <col min="5" max="5" width="19.6640625" style="294" customWidth="1"/>
    <col min="6" max="6" width="21.88671875" style="294" customWidth="1"/>
    <col min="7" max="7" width="22.44140625" style="294" customWidth="1"/>
    <col min="8" max="8" width="18.33203125" style="294" customWidth="1"/>
    <col min="9" max="9" width="52.109375" style="294" customWidth="1"/>
    <col min="10" max="10" width="14.109375" style="294" customWidth="1"/>
    <col min="11" max="11" width="15.6640625" style="294" customWidth="1"/>
    <col min="12" max="13" width="16.109375" style="294" customWidth="1"/>
    <col min="14" max="14" width="18.5546875" style="294" customWidth="1"/>
    <col min="15" max="16384" width="9.109375" style="287"/>
  </cols>
  <sheetData>
    <row r="1" spans="1:14">
      <c r="B1" s="293" t="s">
        <v>65</v>
      </c>
      <c r="N1" s="296" t="s">
        <v>17</v>
      </c>
    </row>
    <row r="2" spans="1:14" ht="131.25" customHeight="1" thickBot="1">
      <c r="A2" s="551" t="s">
        <v>130</v>
      </c>
      <c r="B2" s="551"/>
      <c r="C2" s="551"/>
      <c r="D2" s="551"/>
      <c r="E2" s="551"/>
      <c r="F2" s="551"/>
      <c r="G2" s="551"/>
      <c r="H2" s="551"/>
      <c r="I2" s="551"/>
      <c r="J2" s="549" t="s">
        <v>127</v>
      </c>
      <c r="K2" s="549"/>
      <c r="L2" s="549"/>
      <c r="M2" s="549"/>
      <c r="N2" s="550"/>
    </row>
    <row r="3" spans="1:14" ht="101.25" customHeight="1" thickBot="1">
      <c r="A3" s="7" t="s">
        <v>0</v>
      </c>
      <c r="B3" s="8" t="s">
        <v>1</v>
      </c>
      <c r="C3" s="552" t="s">
        <v>2</v>
      </c>
      <c r="D3" s="553"/>
      <c r="E3" s="554" t="s">
        <v>80</v>
      </c>
      <c r="F3" s="555"/>
      <c r="G3" s="556"/>
      <c r="H3" s="556"/>
      <c r="I3" s="557" t="s">
        <v>79</v>
      </c>
      <c r="J3" s="573" t="s">
        <v>153</v>
      </c>
      <c r="K3" s="574"/>
      <c r="L3" s="574"/>
      <c r="M3" s="574"/>
      <c r="N3" s="562" t="s">
        <v>16</v>
      </c>
    </row>
    <row r="4" spans="1:14" ht="186.6" customHeight="1" thickBot="1">
      <c r="A4" s="7"/>
      <c r="B4" s="96" t="s">
        <v>133</v>
      </c>
      <c r="C4" s="442" t="s">
        <v>3</v>
      </c>
      <c r="D4" s="263" t="s">
        <v>4</v>
      </c>
      <c r="E4" s="264" t="s">
        <v>151</v>
      </c>
      <c r="F4" s="414" t="s">
        <v>15</v>
      </c>
      <c r="G4" s="416" t="s">
        <v>164</v>
      </c>
      <c r="H4" s="417" t="s">
        <v>136</v>
      </c>
      <c r="I4" s="558"/>
      <c r="J4" s="297" t="s">
        <v>70</v>
      </c>
      <c r="K4" s="413" t="s">
        <v>83</v>
      </c>
      <c r="L4" s="404" t="s">
        <v>144</v>
      </c>
      <c r="M4" s="408" t="s">
        <v>152</v>
      </c>
      <c r="N4" s="563"/>
    </row>
    <row r="5" spans="1:14" s="291" customFormat="1" ht="24.75" customHeight="1">
      <c r="A5" s="564"/>
      <c r="B5" s="567" t="s">
        <v>36</v>
      </c>
      <c r="C5" s="570"/>
      <c r="D5" s="298" t="s">
        <v>5</v>
      </c>
      <c r="E5" s="299">
        <f>E6+E7+E8</f>
        <v>271.66418900000008</v>
      </c>
      <c r="F5" s="299">
        <f t="shared" ref="F5:N5" si="0">F6+F7+F8</f>
        <v>152.32889799999998</v>
      </c>
      <c r="G5" s="415">
        <f t="shared" si="0"/>
        <v>6.1815699999999998</v>
      </c>
      <c r="H5" s="415">
        <f t="shared" si="0"/>
        <v>113.74000000000001</v>
      </c>
      <c r="I5" s="559"/>
      <c r="J5" s="428">
        <f t="shared" si="0"/>
        <v>203.95349999999999</v>
      </c>
      <c r="K5" s="428">
        <f t="shared" si="0"/>
        <v>393.63443599999994</v>
      </c>
      <c r="L5" s="429">
        <f t="shared" si="0"/>
        <v>204.31367799999998</v>
      </c>
      <c r="M5" s="429">
        <f t="shared" ref="M5" si="1">M6+M7+M8</f>
        <v>254.30306899999999</v>
      </c>
      <c r="N5" s="300">
        <f t="shared" si="0"/>
        <v>1441.6088719999998</v>
      </c>
    </row>
    <row r="6" spans="1:14" s="291" customFormat="1" ht="24.75" customHeight="1">
      <c r="A6" s="565"/>
      <c r="B6" s="568"/>
      <c r="C6" s="571"/>
      <c r="D6" s="301" t="s">
        <v>14</v>
      </c>
      <c r="E6" s="302">
        <f t="shared" ref="E6:H8" si="2">E11+E185</f>
        <v>109.84680400000001</v>
      </c>
      <c r="F6" s="302">
        <f t="shared" si="2"/>
        <v>103.38395</v>
      </c>
      <c r="G6" s="302">
        <f t="shared" si="2"/>
        <v>0</v>
      </c>
      <c r="H6" s="302">
        <f t="shared" si="2"/>
        <v>23.64</v>
      </c>
      <c r="I6" s="560"/>
      <c r="J6" s="430">
        <f t="shared" ref="J6:N8" si="3">J11+J185</f>
        <v>30.23</v>
      </c>
      <c r="K6" s="430">
        <f t="shared" si="3"/>
        <v>70.24799999999999</v>
      </c>
      <c r="L6" s="431">
        <f t="shared" si="3"/>
        <v>84.440100000000001</v>
      </c>
      <c r="M6" s="431">
        <f t="shared" si="3"/>
        <v>81.006594000000007</v>
      </c>
      <c r="N6" s="303">
        <f t="shared" si="3"/>
        <v>399.41149799999999</v>
      </c>
    </row>
    <row r="7" spans="1:14" s="291" customFormat="1" ht="24.75" customHeight="1">
      <c r="A7" s="565"/>
      <c r="B7" s="568"/>
      <c r="C7" s="571"/>
      <c r="D7" s="301" t="s">
        <v>6</v>
      </c>
      <c r="E7" s="302">
        <f t="shared" si="2"/>
        <v>152.15614800000003</v>
      </c>
      <c r="F7" s="302">
        <f t="shared" si="2"/>
        <v>42.564273</v>
      </c>
      <c r="G7" s="302">
        <f t="shared" si="2"/>
        <v>6.1384999999999996</v>
      </c>
      <c r="H7" s="302">
        <f t="shared" si="2"/>
        <v>85.4</v>
      </c>
      <c r="I7" s="560"/>
      <c r="J7" s="430">
        <f t="shared" si="3"/>
        <v>113.066</v>
      </c>
      <c r="K7" s="430">
        <f t="shared" si="3"/>
        <v>199.00197199999999</v>
      </c>
      <c r="L7" s="431">
        <f t="shared" si="3"/>
        <v>116.45248999999998</v>
      </c>
      <c r="M7" s="431">
        <f t="shared" si="3"/>
        <v>168.99399499999998</v>
      </c>
      <c r="N7" s="303">
        <f t="shared" si="3"/>
        <v>835.07060499999989</v>
      </c>
    </row>
    <row r="8" spans="1:14" s="291" customFormat="1" ht="24.75" customHeight="1" thickBot="1">
      <c r="A8" s="566"/>
      <c r="B8" s="569"/>
      <c r="C8" s="572"/>
      <c r="D8" s="304" t="s">
        <v>7</v>
      </c>
      <c r="E8" s="302">
        <f t="shared" si="2"/>
        <v>9.6612369999999999</v>
      </c>
      <c r="F8" s="305">
        <f t="shared" si="2"/>
        <v>6.3806750000000001</v>
      </c>
      <c r="G8" s="305">
        <f t="shared" si="2"/>
        <v>4.3069999999999997E-2</v>
      </c>
      <c r="H8" s="305">
        <f t="shared" si="2"/>
        <v>4.7</v>
      </c>
      <c r="I8" s="561"/>
      <c r="J8" s="432">
        <f t="shared" si="3"/>
        <v>60.657500000000006</v>
      </c>
      <c r="K8" s="432">
        <f t="shared" si="3"/>
        <v>124.38446399999999</v>
      </c>
      <c r="L8" s="433">
        <f t="shared" si="3"/>
        <v>3.4210880000000001</v>
      </c>
      <c r="M8" s="433">
        <f t="shared" si="3"/>
        <v>4.3024800000000001</v>
      </c>
      <c r="N8" s="306">
        <f t="shared" si="3"/>
        <v>207.12676899999997</v>
      </c>
    </row>
    <row r="9" spans="1:14" s="310" customFormat="1" ht="11.25" customHeight="1" thickBot="1">
      <c r="A9" s="19"/>
      <c r="B9" s="307"/>
      <c r="C9" s="308"/>
      <c r="D9" s="309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s="291" customFormat="1" ht="24.75" customHeight="1">
      <c r="A10" s="586"/>
      <c r="B10" s="598" t="s">
        <v>29</v>
      </c>
      <c r="C10" s="583"/>
      <c r="D10" s="311" t="s">
        <v>5</v>
      </c>
      <c r="E10" s="35">
        <f>SUM(E11:E13)</f>
        <v>123.103847</v>
      </c>
      <c r="F10" s="35">
        <f>SUM(F11:F13)</f>
        <v>110.28296999999999</v>
      </c>
      <c r="G10" s="35">
        <f>SUM(G11:G13)</f>
        <v>0.79769999999999996</v>
      </c>
      <c r="H10" s="35">
        <f>SUM(H11:H13)</f>
        <v>26.04</v>
      </c>
      <c r="I10" s="595"/>
      <c r="J10" s="35">
        <f>SUM(J11:J13)</f>
        <v>83.976500000000001</v>
      </c>
      <c r="K10" s="35">
        <f>SUM(K11:K13)</f>
        <v>109.15594499999999</v>
      </c>
      <c r="L10" s="35">
        <f>SUM(L11:L13)</f>
        <v>103.93408000000001</v>
      </c>
      <c r="M10" s="35">
        <f>SUM(M11:M13)</f>
        <v>28.281530000000004</v>
      </c>
      <c r="N10" s="36">
        <f t="shared" ref="N10" si="4">SUM(N11:N13)</f>
        <v>474.49190199999998</v>
      </c>
    </row>
    <row r="11" spans="1:14" s="291" customFormat="1" ht="24.75" customHeight="1">
      <c r="A11" s="587"/>
      <c r="B11" s="599"/>
      <c r="C11" s="584"/>
      <c r="D11" s="312" t="s">
        <v>14</v>
      </c>
      <c r="E11" s="42">
        <f>E36+E52+E66+E179+E125</f>
        <v>109.84680400000001</v>
      </c>
      <c r="F11" s="42">
        <f t="shared" ref="F11:G11" si="5">F36+F52+F66+F179+F125</f>
        <v>103.38395</v>
      </c>
      <c r="G11" s="42">
        <f t="shared" si="5"/>
        <v>0</v>
      </c>
      <c r="H11" s="42">
        <f t="shared" ref="H11:H13" si="6">H36+H52+H66+H179</f>
        <v>23.64</v>
      </c>
      <c r="I11" s="596"/>
      <c r="J11" s="42">
        <f t="shared" ref="J11:M13" si="7">J36+J52+J66+J179</f>
        <v>30.23</v>
      </c>
      <c r="K11" s="42">
        <f t="shared" si="7"/>
        <v>70.24799999999999</v>
      </c>
      <c r="L11" s="42">
        <f t="shared" si="7"/>
        <v>84.440100000000001</v>
      </c>
      <c r="M11" s="42">
        <f t="shared" si="7"/>
        <v>25.176730000000003</v>
      </c>
      <c r="N11" s="56">
        <f>E11+H11+J11+K11+L11+M11</f>
        <v>343.58163400000001</v>
      </c>
    </row>
    <row r="12" spans="1:14" s="291" customFormat="1" ht="24.75" customHeight="1">
      <c r="A12" s="587"/>
      <c r="B12" s="599"/>
      <c r="C12" s="584"/>
      <c r="D12" s="312" t="s">
        <v>6</v>
      </c>
      <c r="E12" s="42">
        <f t="shared" ref="E12:F13" si="8">E37+E53+E67+E180+E126</f>
        <v>6.996302</v>
      </c>
      <c r="F12" s="42">
        <f>F37+F53+F67+F180+F126</f>
        <v>1.1796260000000001</v>
      </c>
      <c r="G12" s="42">
        <f>G37+G53+G67+G180+G126</f>
        <v>0.79769999999999996</v>
      </c>
      <c r="H12" s="42">
        <f t="shared" si="6"/>
        <v>1.4</v>
      </c>
      <c r="I12" s="596"/>
      <c r="J12" s="42">
        <f t="shared" si="7"/>
        <v>49.852000000000004</v>
      </c>
      <c r="K12" s="42">
        <f t="shared" si="7"/>
        <v>36.839700000000001</v>
      </c>
      <c r="L12" s="42">
        <f t="shared" si="7"/>
        <v>18.550699999999999</v>
      </c>
      <c r="M12" s="42">
        <f t="shared" si="7"/>
        <v>2.6208</v>
      </c>
      <c r="N12" s="56">
        <f t="shared" ref="N12:N13" si="9">E12+H12+J12+K12+L12+M12</f>
        <v>116.259502</v>
      </c>
    </row>
    <row r="13" spans="1:14" s="291" customFormat="1" ht="39" customHeight="1" thickBot="1">
      <c r="A13" s="588"/>
      <c r="B13" s="600"/>
      <c r="C13" s="585"/>
      <c r="D13" s="313" t="s">
        <v>7</v>
      </c>
      <c r="E13" s="42">
        <f t="shared" si="8"/>
        <v>6.2607410000000003</v>
      </c>
      <c r="F13" s="42">
        <f t="shared" si="8"/>
        <v>5.7193940000000003</v>
      </c>
      <c r="G13" s="42">
        <f t="shared" ref="G13" si="10">G38+G54+G68+G181+G127</f>
        <v>0</v>
      </c>
      <c r="H13" s="42">
        <f t="shared" si="6"/>
        <v>1</v>
      </c>
      <c r="I13" s="597"/>
      <c r="J13" s="42">
        <f t="shared" si="7"/>
        <v>3.8945000000000003</v>
      </c>
      <c r="K13" s="42">
        <f t="shared" si="7"/>
        <v>2.0682450000000001</v>
      </c>
      <c r="L13" s="42">
        <f t="shared" si="7"/>
        <v>0.94328000000000012</v>
      </c>
      <c r="M13" s="42">
        <f t="shared" si="7"/>
        <v>0.48399999999999999</v>
      </c>
      <c r="N13" s="56">
        <f t="shared" si="9"/>
        <v>14.650766000000001</v>
      </c>
    </row>
    <row r="14" spans="1:14" s="310" customFormat="1" ht="11.25" customHeight="1" thickBot="1">
      <c r="A14" s="44"/>
      <c r="B14" s="309"/>
      <c r="C14" s="308"/>
      <c r="D14" s="309"/>
      <c r="E14" s="314"/>
      <c r="F14" s="314"/>
      <c r="G14" s="314"/>
      <c r="H14" s="314"/>
      <c r="I14" s="314"/>
      <c r="J14" s="314"/>
      <c r="K14" s="314"/>
      <c r="L14" s="314"/>
      <c r="M14" s="314"/>
      <c r="N14" s="315"/>
    </row>
    <row r="15" spans="1:14" s="291" customFormat="1" ht="57.75" customHeight="1" thickBot="1">
      <c r="A15" s="27"/>
      <c r="B15" s="28"/>
      <c r="C15" s="28"/>
      <c r="D15" s="28"/>
      <c r="E15" s="48" t="s">
        <v>38</v>
      </c>
      <c r="F15" s="47" t="s">
        <v>44</v>
      </c>
      <c r="G15" s="49"/>
      <c r="H15" s="28"/>
      <c r="I15" s="28"/>
      <c r="J15" s="28"/>
      <c r="K15" s="28"/>
      <c r="L15" s="28"/>
      <c r="M15" s="28"/>
      <c r="N15" s="29"/>
    </row>
    <row r="16" spans="1:14" s="291" customFormat="1" ht="21" customHeight="1">
      <c r="A16" s="601" t="s">
        <v>107</v>
      </c>
      <c r="B16" s="602"/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</row>
    <row r="17" spans="1:14" s="291" customFormat="1" ht="19.2">
      <c r="A17" s="5"/>
      <c r="B17" s="6" t="s">
        <v>10</v>
      </c>
      <c r="C17" s="460" t="s">
        <v>11</v>
      </c>
      <c r="D17" s="461"/>
      <c r="E17" s="461"/>
      <c r="F17" s="461"/>
      <c r="G17" s="461"/>
      <c r="H17" s="461"/>
      <c r="I17" s="461"/>
      <c r="J17" s="462"/>
      <c r="K17" s="462"/>
      <c r="L17" s="462"/>
      <c r="M17" s="463"/>
      <c r="N17" s="464"/>
    </row>
    <row r="18" spans="1:14" s="310" customFormat="1" ht="24" customHeight="1">
      <c r="A18" s="526" t="s">
        <v>12</v>
      </c>
      <c r="B18" s="580" t="s">
        <v>106</v>
      </c>
      <c r="C18" s="529"/>
      <c r="D18" s="289" t="s">
        <v>13</v>
      </c>
      <c r="E18" s="32">
        <f t="shared" ref="E18" si="11">SUM(E19:E21)</f>
        <v>115.91765700000001</v>
      </c>
      <c r="F18" s="364">
        <f>SUM(F19:F21)</f>
        <v>109.478527</v>
      </c>
      <c r="G18" s="32">
        <f t="shared" ref="G18:H18" si="12">SUM(G19:G21)</f>
        <v>0</v>
      </c>
      <c r="H18" s="32">
        <f t="shared" si="12"/>
        <v>26.04</v>
      </c>
      <c r="I18" s="589" t="s">
        <v>163</v>
      </c>
      <c r="J18" s="290">
        <f t="shared" ref="J18:L18" si="13">SUM(J19:J21)</f>
        <v>26.442</v>
      </c>
      <c r="K18" s="290">
        <f t="shared" si="13"/>
        <v>24.003</v>
      </c>
      <c r="L18" s="290">
        <f t="shared" si="13"/>
        <v>25.5337</v>
      </c>
      <c r="M18" s="290">
        <f t="shared" ref="M18" si="14">SUM(M19:M21)</f>
        <v>24.765530000000002</v>
      </c>
      <c r="N18" s="421">
        <f>E18+H18+J18+K18+L18+M18</f>
        <v>242.70188700000006</v>
      </c>
    </row>
    <row r="19" spans="1:14" s="310" customFormat="1" ht="22.8">
      <c r="A19" s="527"/>
      <c r="B19" s="581"/>
      <c r="C19" s="530"/>
      <c r="D19" s="159" t="s">
        <v>14</v>
      </c>
      <c r="E19" s="334">
        <v>109.21150400000001</v>
      </c>
      <c r="F19" s="334">
        <v>103.38395</v>
      </c>
      <c r="G19" s="334"/>
      <c r="H19" s="334">
        <v>23.64</v>
      </c>
      <c r="I19" s="590"/>
      <c r="J19" s="281">
        <v>25.783999999999999</v>
      </c>
      <c r="K19" s="281">
        <v>23.405999999999999</v>
      </c>
      <c r="L19" s="371">
        <v>24.898800000000001</v>
      </c>
      <c r="M19" s="448">
        <v>24.149730000000002</v>
      </c>
      <c r="N19" s="422">
        <f>E19+H19+J19+K19+L19+M19</f>
        <v>231.090034</v>
      </c>
    </row>
    <row r="20" spans="1:14" s="310" customFormat="1" ht="22.8">
      <c r="A20" s="527"/>
      <c r="B20" s="581"/>
      <c r="C20" s="530"/>
      <c r="D20" s="159" t="s">
        <v>6</v>
      </c>
      <c r="E20" s="334">
        <v>0.494112</v>
      </c>
      <c r="F20" s="334">
        <v>0.37518299999999999</v>
      </c>
      <c r="G20" s="334"/>
      <c r="H20" s="334">
        <v>1.4</v>
      </c>
      <c r="I20" s="590"/>
      <c r="J20" s="281">
        <v>0.52600000000000002</v>
      </c>
      <c r="K20" s="281">
        <v>0.47699999999999998</v>
      </c>
      <c r="L20" s="371">
        <v>0.5081</v>
      </c>
      <c r="M20" s="448">
        <v>0.49280000000000002</v>
      </c>
      <c r="N20" s="422">
        <f t="shared" ref="N20:N21" si="15">E20+H20+J20+K20+L20+M20</f>
        <v>3.8980119999999996</v>
      </c>
    </row>
    <row r="21" spans="1:14" s="310" customFormat="1" ht="408.6" customHeight="1">
      <c r="A21" s="528"/>
      <c r="B21" s="582"/>
      <c r="C21" s="531"/>
      <c r="D21" s="159" t="s">
        <v>7</v>
      </c>
      <c r="E21" s="334">
        <v>6.2120410000000001</v>
      </c>
      <c r="F21" s="334">
        <v>5.7193940000000003</v>
      </c>
      <c r="G21" s="449"/>
      <c r="H21" s="334">
        <v>1</v>
      </c>
      <c r="I21" s="591"/>
      <c r="J21" s="360">
        <v>0.13200000000000001</v>
      </c>
      <c r="K21" s="360">
        <v>0.12</v>
      </c>
      <c r="L21" s="371">
        <v>0.1268</v>
      </c>
      <c r="M21" s="371">
        <v>0.123</v>
      </c>
      <c r="N21" s="422">
        <f t="shared" si="15"/>
        <v>7.7138410000000004</v>
      </c>
    </row>
    <row r="22" spans="1:14" s="310" customFormat="1" ht="21" customHeight="1">
      <c r="A22" s="592" t="s">
        <v>128</v>
      </c>
      <c r="B22" s="593"/>
      <c r="C22" s="594"/>
      <c r="D22" s="594"/>
      <c r="E22" s="594"/>
      <c r="F22" s="594"/>
      <c r="G22" s="594"/>
      <c r="H22" s="594"/>
      <c r="I22" s="594"/>
      <c r="J22" s="594"/>
      <c r="K22" s="594"/>
      <c r="L22" s="594"/>
      <c r="M22" s="594"/>
      <c r="N22" s="594"/>
    </row>
    <row r="23" spans="1:14" s="310" customFormat="1" ht="19.2">
      <c r="A23" s="326"/>
      <c r="B23" s="327" t="s">
        <v>10</v>
      </c>
      <c r="C23" s="575" t="s">
        <v>11</v>
      </c>
      <c r="D23" s="576"/>
      <c r="E23" s="576"/>
      <c r="F23" s="576"/>
      <c r="G23" s="576"/>
      <c r="H23" s="576"/>
      <c r="I23" s="576"/>
      <c r="J23" s="577"/>
      <c r="K23" s="577"/>
      <c r="L23" s="577"/>
      <c r="M23" s="578"/>
      <c r="N23" s="579"/>
    </row>
    <row r="24" spans="1:14" s="310" customFormat="1" ht="22.5" customHeight="1">
      <c r="A24" s="526" t="s">
        <v>19</v>
      </c>
      <c r="B24" s="580" t="s">
        <v>108</v>
      </c>
      <c r="C24" s="529"/>
      <c r="D24" s="289" t="s">
        <v>13</v>
      </c>
      <c r="E24" s="32">
        <f t="shared" ref="E24:H24" si="16">SUM(E25:E27)</f>
        <v>0</v>
      </c>
      <c r="F24" s="32">
        <f t="shared" si="16"/>
        <v>0</v>
      </c>
      <c r="G24" s="32">
        <f t="shared" si="16"/>
        <v>0</v>
      </c>
      <c r="H24" s="32">
        <f t="shared" si="16"/>
        <v>0</v>
      </c>
      <c r="I24" s="471"/>
      <c r="J24" s="290">
        <f t="shared" ref="J24:M24" si="17">SUM(J25:J27)</f>
        <v>0</v>
      </c>
      <c r="K24" s="290">
        <f t="shared" si="17"/>
        <v>28.454999999999998</v>
      </c>
      <c r="L24" s="290">
        <f t="shared" si="17"/>
        <v>50.775319999999994</v>
      </c>
      <c r="M24" s="290">
        <f t="shared" si="17"/>
        <v>0</v>
      </c>
      <c r="N24" s="421">
        <f>E24+H24+J24+K24+L24+M24</f>
        <v>79.230319999999992</v>
      </c>
    </row>
    <row r="25" spans="1:14" s="310" customFormat="1" ht="22.8">
      <c r="A25" s="527"/>
      <c r="B25" s="581"/>
      <c r="C25" s="530"/>
      <c r="D25" s="159" t="s">
        <v>14</v>
      </c>
      <c r="E25" s="334">
        <v>0</v>
      </c>
      <c r="F25" s="449"/>
      <c r="G25" s="449"/>
      <c r="H25" s="334">
        <v>0</v>
      </c>
      <c r="I25" s="472"/>
      <c r="J25" s="448">
        <v>0</v>
      </c>
      <c r="K25" s="281">
        <v>22.256</v>
      </c>
      <c r="L25" s="371">
        <v>42.883299999999998</v>
      </c>
      <c r="M25" s="371"/>
      <c r="N25" s="421">
        <f>E25+H25+J25+K25+L25+M25</f>
        <v>65.139299999999992</v>
      </c>
    </row>
    <row r="26" spans="1:14" s="310" customFormat="1" ht="22.8">
      <c r="A26" s="527"/>
      <c r="B26" s="581"/>
      <c r="C26" s="530"/>
      <c r="D26" s="159" t="s">
        <v>6</v>
      </c>
      <c r="E26" s="334">
        <v>0</v>
      </c>
      <c r="F26" s="449"/>
      <c r="G26" s="449"/>
      <c r="H26" s="334">
        <v>0</v>
      </c>
      <c r="I26" s="472"/>
      <c r="J26" s="448">
        <v>0</v>
      </c>
      <c r="K26" s="281">
        <v>5.7720000000000002</v>
      </c>
      <c r="L26" s="371">
        <v>7.8513999999999999</v>
      </c>
      <c r="M26" s="371"/>
      <c r="N26" s="421">
        <f t="shared" ref="N26:N27" si="18">E26+H26+J26+K26+L26+M26</f>
        <v>13.6234</v>
      </c>
    </row>
    <row r="27" spans="1:14" s="310" customFormat="1" ht="408.75" customHeight="1">
      <c r="A27" s="528"/>
      <c r="B27" s="582"/>
      <c r="C27" s="531"/>
      <c r="D27" s="159" t="s">
        <v>7</v>
      </c>
      <c r="E27" s="334">
        <v>0</v>
      </c>
      <c r="F27" s="449"/>
      <c r="G27" s="449"/>
      <c r="H27" s="334">
        <v>0</v>
      </c>
      <c r="I27" s="473"/>
      <c r="J27" s="448">
        <v>0</v>
      </c>
      <c r="K27" s="360">
        <v>0.42699999999999999</v>
      </c>
      <c r="L27" s="371">
        <v>4.0620000000000003E-2</v>
      </c>
      <c r="M27" s="371"/>
      <c r="N27" s="421">
        <f t="shared" si="18"/>
        <v>0.46761999999999998</v>
      </c>
    </row>
    <row r="28" spans="1:14" s="310" customFormat="1" ht="83.25" customHeight="1" thickBot="1">
      <c r="A28" s="38" t="s">
        <v>18</v>
      </c>
      <c r="B28" s="39" t="s">
        <v>20</v>
      </c>
      <c r="C28" s="40"/>
      <c r="D28" s="41"/>
      <c r="E28" s="160"/>
      <c r="F28" s="160"/>
      <c r="G28" s="160"/>
      <c r="H28" s="160"/>
      <c r="I28" s="161"/>
      <c r="J28" s="328"/>
      <c r="K28" s="328"/>
      <c r="L28" s="328"/>
      <c r="M28" s="409"/>
      <c r="N28" s="329"/>
    </row>
    <row r="29" spans="1:14" s="310" customFormat="1" ht="19.8" thickBot="1">
      <c r="A29" s="604" t="s">
        <v>23</v>
      </c>
      <c r="B29" s="605"/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606"/>
    </row>
    <row r="30" spans="1:14" s="310" customFormat="1" ht="19.2">
      <c r="A30" s="331"/>
      <c r="B30" s="284" t="s">
        <v>10</v>
      </c>
      <c r="C30" s="607" t="s">
        <v>11</v>
      </c>
      <c r="D30" s="607"/>
      <c r="E30" s="607"/>
      <c r="F30" s="607"/>
      <c r="G30" s="607"/>
      <c r="H30" s="607"/>
      <c r="I30" s="607"/>
      <c r="J30" s="577"/>
      <c r="K30" s="577"/>
      <c r="L30" s="577"/>
      <c r="M30" s="578"/>
      <c r="N30" s="579"/>
    </row>
    <row r="31" spans="1:14" s="310" customFormat="1" ht="22.8">
      <c r="A31" s="608" t="s">
        <v>12</v>
      </c>
      <c r="B31" s="489" t="s">
        <v>24</v>
      </c>
      <c r="C31" s="611"/>
      <c r="D31" s="332" t="s">
        <v>13</v>
      </c>
      <c r="E31" s="32">
        <f t="shared" ref="E31:H31" si="19">SUM(E32:E34)</f>
        <v>0</v>
      </c>
      <c r="F31" s="32">
        <f t="shared" si="19"/>
        <v>0</v>
      </c>
      <c r="G31" s="32">
        <f t="shared" si="19"/>
        <v>0</v>
      </c>
      <c r="H31" s="32">
        <f t="shared" si="19"/>
        <v>0</v>
      </c>
      <c r="I31" s="471"/>
      <c r="J31" s="32">
        <f t="shared" ref="J31:M31" si="20">SUM(J32:J34)</f>
        <v>0</v>
      </c>
      <c r="K31" s="32">
        <f t="shared" si="20"/>
        <v>0</v>
      </c>
      <c r="L31" s="32">
        <f t="shared" si="20"/>
        <v>0</v>
      </c>
      <c r="M31" s="32">
        <f t="shared" si="20"/>
        <v>0</v>
      </c>
      <c r="N31" s="37">
        <f>E31+H31+J31+K31+L31+M31</f>
        <v>0</v>
      </c>
    </row>
    <row r="32" spans="1:14" s="310" customFormat="1" ht="22.8">
      <c r="A32" s="608"/>
      <c r="B32" s="490"/>
      <c r="C32" s="612"/>
      <c r="D32" s="333" t="s">
        <v>14</v>
      </c>
      <c r="E32" s="449"/>
      <c r="F32" s="449"/>
      <c r="G32" s="449"/>
      <c r="H32" s="449"/>
      <c r="I32" s="609"/>
      <c r="J32" s="333"/>
      <c r="K32" s="333"/>
      <c r="L32" s="333"/>
      <c r="M32" s="449"/>
      <c r="N32" s="37">
        <f t="shared" ref="N32:N38" si="21">E32+H32+J32+K32+L32+M32</f>
        <v>0</v>
      </c>
    </row>
    <row r="33" spans="1:14" s="310" customFormat="1" ht="22.8">
      <c r="A33" s="608"/>
      <c r="B33" s="490"/>
      <c r="C33" s="612"/>
      <c r="D33" s="333" t="s">
        <v>6</v>
      </c>
      <c r="E33" s="449"/>
      <c r="F33" s="449"/>
      <c r="G33" s="449"/>
      <c r="H33" s="449"/>
      <c r="I33" s="609"/>
      <c r="J33" s="333"/>
      <c r="K33" s="333"/>
      <c r="L33" s="333"/>
      <c r="M33" s="449"/>
      <c r="N33" s="37">
        <f t="shared" si="21"/>
        <v>0</v>
      </c>
    </row>
    <row r="34" spans="1:14" s="310" customFormat="1" ht="22.8">
      <c r="A34" s="608"/>
      <c r="B34" s="490"/>
      <c r="C34" s="612"/>
      <c r="D34" s="333" t="s">
        <v>7</v>
      </c>
      <c r="E34" s="449"/>
      <c r="F34" s="449"/>
      <c r="G34" s="449"/>
      <c r="H34" s="449"/>
      <c r="I34" s="610"/>
      <c r="J34" s="333"/>
      <c r="K34" s="333"/>
      <c r="L34" s="333"/>
      <c r="M34" s="449"/>
      <c r="N34" s="37">
        <f t="shared" si="21"/>
        <v>0</v>
      </c>
    </row>
    <row r="35" spans="1:14" s="310" customFormat="1" ht="40.799999999999997">
      <c r="A35" s="450"/>
      <c r="B35" s="31" t="s">
        <v>37</v>
      </c>
      <c r="C35" s="452"/>
      <c r="D35" s="336" t="s">
        <v>5</v>
      </c>
      <c r="E35" s="337">
        <f>E36+E37+E38</f>
        <v>115.91765700000001</v>
      </c>
      <c r="F35" s="337">
        <f t="shared" ref="F35:H35" si="22">F36+F37+F38</f>
        <v>109.478527</v>
      </c>
      <c r="G35" s="337">
        <f t="shared" si="22"/>
        <v>0</v>
      </c>
      <c r="H35" s="337">
        <f t="shared" si="22"/>
        <v>26.04</v>
      </c>
      <c r="I35" s="538"/>
      <c r="J35" s="346">
        <f t="shared" ref="J35:M35" si="23">J36+J37+J38</f>
        <v>26.442</v>
      </c>
      <c r="K35" s="346">
        <f t="shared" si="23"/>
        <v>52.457999999999998</v>
      </c>
      <c r="L35" s="403">
        <f t="shared" si="23"/>
        <v>76.309020000000004</v>
      </c>
      <c r="M35" s="403">
        <f t="shared" si="23"/>
        <v>24.765530000000002</v>
      </c>
      <c r="N35" s="420">
        <f t="shared" si="21"/>
        <v>321.93220700000006</v>
      </c>
    </row>
    <row r="36" spans="1:14" s="310" customFormat="1" ht="22.8">
      <c r="A36" s="450"/>
      <c r="B36" s="457" t="str">
        <f>F15</f>
        <v>ЖИЛЬЕ И ГОРОДСКАЯ СРЕДА</v>
      </c>
      <c r="C36" s="452"/>
      <c r="D36" s="374" t="s">
        <v>14</v>
      </c>
      <c r="E36" s="338">
        <f>E19+E25</f>
        <v>109.21150400000001</v>
      </c>
      <c r="F36" s="338">
        <f>F19+F25</f>
        <v>103.38395</v>
      </c>
      <c r="G36" s="338">
        <f>G19+G25</f>
        <v>0</v>
      </c>
      <c r="H36" s="338">
        <f>H19+H25</f>
        <v>23.64</v>
      </c>
      <c r="I36" s="539"/>
      <c r="J36" s="378">
        <f>J19+J25</f>
        <v>25.783999999999999</v>
      </c>
      <c r="K36" s="378">
        <f>K19+K25</f>
        <v>45.661999999999999</v>
      </c>
      <c r="L36" s="378">
        <f>L19+L25</f>
        <v>67.7821</v>
      </c>
      <c r="M36" s="378">
        <f>M19+M25</f>
        <v>24.149730000000002</v>
      </c>
      <c r="N36" s="420">
        <f t="shared" si="21"/>
        <v>296.22933399999999</v>
      </c>
    </row>
    <row r="37" spans="1:14" s="310" customFormat="1" ht="22.8">
      <c r="A37" s="450"/>
      <c r="B37" s="541"/>
      <c r="C37" s="452"/>
      <c r="D37" s="374" t="s">
        <v>6</v>
      </c>
      <c r="E37" s="338">
        <f>E20+E26</f>
        <v>0.494112</v>
      </c>
      <c r="F37" s="338">
        <f>F20+F26</f>
        <v>0.37518299999999999</v>
      </c>
      <c r="G37" s="338">
        <f t="shared" ref="G37:H37" si="24">G20+G26</f>
        <v>0</v>
      </c>
      <c r="H37" s="338">
        <f t="shared" si="24"/>
        <v>1.4</v>
      </c>
      <c r="I37" s="539"/>
      <c r="J37" s="378">
        <f t="shared" ref="J37:M37" si="25">J20+J26</f>
        <v>0.52600000000000002</v>
      </c>
      <c r="K37" s="378">
        <f t="shared" si="25"/>
        <v>6.2490000000000006</v>
      </c>
      <c r="L37" s="378">
        <f t="shared" si="25"/>
        <v>8.3595000000000006</v>
      </c>
      <c r="M37" s="378">
        <f t="shared" si="25"/>
        <v>0.49280000000000002</v>
      </c>
      <c r="N37" s="420">
        <f t="shared" si="21"/>
        <v>17.521412000000002</v>
      </c>
    </row>
    <row r="38" spans="1:14" s="310" customFormat="1" ht="27" customHeight="1" thickBot="1">
      <c r="A38" s="451"/>
      <c r="B38" s="542"/>
      <c r="C38" s="453"/>
      <c r="D38" s="375" t="s">
        <v>7</v>
      </c>
      <c r="E38" s="338">
        <f>E21+E27</f>
        <v>6.2120410000000001</v>
      </c>
      <c r="F38" s="338">
        <f>F21+F27</f>
        <v>5.7193940000000003</v>
      </c>
      <c r="G38" s="338">
        <f t="shared" ref="G38:H38" si="26">G21+G27</f>
        <v>0</v>
      </c>
      <c r="H38" s="338">
        <f t="shared" si="26"/>
        <v>1</v>
      </c>
      <c r="I38" s="540"/>
      <c r="J38" s="378">
        <f t="shared" ref="J38:M38" si="27">J21+J27</f>
        <v>0.13200000000000001</v>
      </c>
      <c r="K38" s="378">
        <f t="shared" si="27"/>
        <v>0.54699999999999993</v>
      </c>
      <c r="L38" s="378">
        <f t="shared" si="27"/>
        <v>0.16742000000000001</v>
      </c>
      <c r="M38" s="378">
        <f t="shared" si="27"/>
        <v>0.123</v>
      </c>
      <c r="N38" s="420">
        <f t="shared" si="21"/>
        <v>8.1814609999999988</v>
      </c>
    </row>
    <row r="39" spans="1:14" s="344" customFormat="1" ht="38.25" customHeight="1" thickBot="1">
      <c r="A39" s="339"/>
      <c r="B39" s="340"/>
      <c r="C39" s="340"/>
      <c r="D39" s="340"/>
      <c r="E39" s="341" t="s">
        <v>40</v>
      </c>
      <c r="F39" s="342" t="s">
        <v>56</v>
      </c>
      <c r="G39" s="340"/>
      <c r="H39" s="340"/>
      <c r="I39" s="340"/>
      <c r="J39" s="340"/>
      <c r="K39" s="340"/>
      <c r="L39" s="340"/>
      <c r="M39" s="340"/>
      <c r="N39" s="343"/>
    </row>
    <row r="40" spans="1:14" s="310" customFormat="1" ht="19.8" thickBot="1">
      <c r="A40" s="615" t="s">
        <v>110</v>
      </c>
      <c r="B40" s="616"/>
      <c r="C40" s="616"/>
      <c r="D40" s="616"/>
      <c r="E40" s="616"/>
      <c r="F40" s="616"/>
      <c r="G40" s="616"/>
      <c r="H40" s="616"/>
      <c r="I40" s="616"/>
      <c r="J40" s="616"/>
      <c r="K40" s="616"/>
      <c r="L40" s="616"/>
      <c r="M40" s="616"/>
      <c r="N40" s="617"/>
    </row>
    <row r="41" spans="1:14" s="310" customFormat="1" ht="19.2">
      <c r="A41" s="326"/>
      <c r="B41" s="327" t="s">
        <v>10</v>
      </c>
      <c r="C41" s="575" t="s">
        <v>11</v>
      </c>
      <c r="D41" s="576"/>
      <c r="E41" s="576"/>
      <c r="F41" s="576"/>
      <c r="G41" s="576"/>
      <c r="H41" s="576"/>
      <c r="I41" s="576"/>
      <c r="J41" s="577"/>
      <c r="K41" s="577"/>
      <c r="L41" s="577"/>
      <c r="M41" s="578"/>
      <c r="N41" s="579"/>
    </row>
    <row r="42" spans="1:14" s="310" customFormat="1" ht="22.5" customHeight="1">
      <c r="A42" s="526" t="s">
        <v>12</v>
      </c>
      <c r="B42" s="489" t="s">
        <v>111</v>
      </c>
      <c r="C42" s="529"/>
      <c r="D42" s="289" t="s">
        <v>13</v>
      </c>
      <c r="E42" s="32">
        <f t="shared" ref="E42:H42" si="28">SUM(E43:E45)</f>
        <v>0</v>
      </c>
      <c r="F42" s="32">
        <f t="shared" si="28"/>
        <v>0</v>
      </c>
      <c r="G42" s="32">
        <f t="shared" si="28"/>
        <v>0</v>
      </c>
      <c r="H42" s="32">
        <f t="shared" si="28"/>
        <v>0</v>
      </c>
      <c r="I42" s="544" t="s">
        <v>93</v>
      </c>
      <c r="J42" s="290">
        <f t="shared" ref="J42:M42" si="29">SUM(J43:J45)</f>
        <v>3.7310000000000003</v>
      </c>
      <c r="K42" s="290">
        <f t="shared" si="29"/>
        <v>0</v>
      </c>
      <c r="L42" s="290">
        <f t="shared" si="29"/>
        <v>0</v>
      </c>
      <c r="M42" s="290">
        <f t="shared" si="29"/>
        <v>0</v>
      </c>
      <c r="N42" s="421">
        <f>E42+H42+J42+K42+L42+M42</f>
        <v>3.7310000000000003</v>
      </c>
    </row>
    <row r="43" spans="1:14" s="310" customFormat="1" ht="22.8">
      <c r="A43" s="527"/>
      <c r="B43" s="490"/>
      <c r="C43" s="530"/>
      <c r="D43" s="159" t="s">
        <v>14</v>
      </c>
      <c r="E43" s="449"/>
      <c r="F43" s="449"/>
      <c r="G43" s="449"/>
      <c r="H43" s="449"/>
      <c r="I43" s="545"/>
      <c r="J43" s="349">
        <v>3.4460000000000002</v>
      </c>
      <c r="K43" s="349"/>
      <c r="L43" s="349"/>
      <c r="M43" s="371"/>
      <c r="N43" s="421">
        <f t="shared" ref="N43:N45" si="30">E43+H43+J43+K43+L43+M43</f>
        <v>3.4460000000000002</v>
      </c>
    </row>
    <row r="44" spans="1:14" s="310" customFormat="1" ht="22.8">
      <c r="A44" s="527"/>
      <c r="B44" s="490"/>
      <c r="C44" s="530"/>
      <c r="D44" s="159" t="s">
        <v>6</v>
      </c>
      <c r="E44" s="449"/>
      <c r="F44" s="449"/>
      <c r="G44" s="449"/>
      <c r="H44" s="449"/>
      <c r="I44" s="545"/>
      <c r="J44" s="349">
        <v>0.27600000000000002</v>
      </c>
      <c r="K44" s="349"/>
      <c r="L44" s="349"/>
      <c r="M44" s="371"/>
      <c r="N44" s="421">
        <f t="shared" si="30"/>
        <v>0.27600000000000002</v>
      </c>
    </row>
    <row r="45" spans="1:14" s="310" customFormat="1" ht="22.8">
      <c r="A45" s="528"/>
      <c r="B45" s="491"/>
      <c r="C45" s="531"/>
      <c r="D45" s="159" t="s">
        <v>7</v>
      </c>
      <c r="E45" s="449"/>
      <c r="F45" s="449"/>
      <c r="G45" s="449"/>
      <c r="H45" s="449"/>
      <c r="I45" s="546"/>
      <c r="J45" s="360">
        <v>8.9999999999999993E-3</v>
      </c>
      <c r="K45" s="360"/>
      <c r="L45" s="360"/>
      <c r="M45" s="371"/>
      <c r="N45" s="421">
        <f t="shared" si="30"/>
        <v>8.9999999999999993E-3</v>
      </c>
    </row>
    <row r="46" spans="1:14" s="310" customFormat="1" ht="19.2">
      <c r="A46" s="326"/>
      <c r="B46" s="327" t="s">
        <v>10</v>
      </c>
      <c r="C46" s="575" t="s">
        <v>11</v>
      </c>
      <c r="D46" s="576"/>
      <c r="E46" s="576"/>
      <c r="F46" s="576"/>
      <c r="G46" s="576"/>
      <c r="H46" s="576"/>
      <c r="I46" s="576"/>
      <c r="J46" s="624"/>
      <c r="K46" s="624"/>
      <c r="L46" s="624"/>
      <c r="M46" s="625"/>
      <c r="N46" s="626"/>
    </row>
    <row r="47" spans="1:14" s="310" customFormat="1" ht="22.5" customHeight="1">
      <c r="A47" s="526" t="s">
        <v>19</v>
      </c>
      <c r="B47" s="489" t="s">
        <v>112</v>
      </c>
      <c r="C47" s="529"/>
      <c r="D47" s="289" t="s">
        <v>13</v>
      </c>
      <c r="E47" s="32">
        <f t="shared" ref="E47:H47" si="31">SUM(E48:E50)</f>
        <v>0</v>
      </c>
      <c r="F47" s="32">
        <f t="shared" si="31"/>
        <v>0</v>
      </c>
      <c r="G47" s="32">
        <f t="shared" si="31"/>
        <v>0</v>
      </c>
      <c r="H47" s="32">
        <f t="shared" si="31"/>
        <v>0</v>
      </c>
      <c r="I47" s="544" t="s">
        <v>135</v>
      </c>
      <c r="J47" s="290">
        <f t="shared" ref="J47:M47" si="32">SUM(J48:J50)</f>
        <v>0</v>
      </c>
      <c r="K47" s="290">
        <f t="shared" si="32"/>
        <v>0</v>
      </c>
      <c r="L47" s="290">
        <f t="shared" si="32"/>
        <v>16.719000000000001</v>
      </c>
      <c r="M47" s="290">
        <f t="shared" si="32"/>
        <v>0</v>
      </c>
      <c r="N47" s="421">
        <f>E47+H47+J47+K47+L47+M47</f>
        <v>16.719000000000001</v>
      </c>
    </row>
    <row r="48" spans="1:14" s="310" customFormat="1" ht="22.8">
      <c r="A48" s="527"/>
      <c r="B48" s="490"/>
      <c r="C48" s="530"/>
      <c r="D48" s="159" t="s">
        <v>14</v>
      </c>
      <c r="E48" s="449"/>
      <c r="F48" s="449"/>
      <c r="G48" s="449"/>
      <c r="H48" s="449"/>
      <c r="I48" s="545"/>
      <c r="J48" s="283"/>
      <c r="K48" s="283"/>
      <c r="L48" s="371">
        <v>14.657999999999999</v>
      </c>
      <c r="M48" s="371"/>
      <c r="N48" s="421">
        <f t="shared" ref="N48:N50" si="33">E48+H48+J48+K48+L48+M48</f>
        <v>14.657999999999999</v>
      </c>
    </row>
    <row r="49" spans="1:15" s="310" customFormat="1" ht="22.8">
      <c r="A49" s="527"/>
      <c r="B49" s="490"/>
      <c r="C49" s="530"/>
      <c r="D49" s="159" t="s">
        <v>6</v>
      </c>
      <c r="E49" s="449"/>
      <c r="F49" s="449"/>
      <c r="G49" s="449"/>
      <c r="H49" s="449"/>
      <c r="I49" s="545"/>
      <c r="J49" s="283"/>
      <c r="K49" s="283"/>
      <c r="L49" s="371">
        <v>1.9990000000000001</v>
      </c>
      <c r="M49" s="371"/>
      <c r="N49" s="421">
        <f t="shared" si="33"/>
        <v>1.9990000000000001</v>
      </c>
    </row>
    <row r="50" spans="1:15" s="310" customFormat="1" ht="237.75" customHeight="1">
      <c r="A50" s="527"/>
      <c r="B50" s="491"/>
      <c r="C50" s="530"/>
      <c r="D50" s="159" t="s">
        <v>7</v>
      </c>
      <c r="E50" s="449"/>
      <c r="F50" s="449"/>
      <c r="G50" s="449"/>
      <c r="H50" s="449"/>
      <c r="I50" s="546"/>
      <c r="J50" s="283"/>
      <c r="K50" s="283"/>
      <c r="L50" s="371">
        <v>6.2E-2</v>
      </c>
      <c r="M50" s="371"/>
      <c r="N50" s="421">
        <f t="shared" si="33"/>
        <v>6.2E-2</v>
      </c>
    </row>
    <row r="51" spans="1:15" s="373" customFormat="1" ht="40.799999999999997">
      <c r="A51" s="450" t="str">
        <f>E39</f>
        <v>II</v>
      </c>
      <c r="B51" s="31" t="s">
        <v>37</v>
      </c>
      <c r="C51" s="452"/>
      <c r="D51" s="336" t="s">
        <v>5</v>
      </c>
      <c r="E51" s="337">
        <f>E52+E53+E54</f>
        <v>0</v>
      </c>
      <c r="F51" s="337">
        <f t="shared" ref="F51:H51" si="34">F52+F53+F54</f>
        <v>0</v>
      </c>
      <c r="G51" s="337">
        <f t="shared" si="34"/>
        <v>0</v>
      </c>
      <c r="H51" s="337">
        <f t="shared" si="34"/>
        <v>0</v>
      </c>
      <c r="I51" s="538"/>
      <c r="J51" s="346">
        <f t="shared" ref="J51:N51" si="35">J52+J53+J54</f>
        <v>3.7310000000000003</v>
      </c>
      <c r="K51" s="346">
        <f t="shared" si="35"/>
        <v>0</v>
      </c>
      <c r="L51" s="403">
        <f t="shared" si="35"/>
        <v>16.719000000000001</v>
      </c>
      <c r="M51" s="403">
        <f t="shared" si="35"/>
        <v>0</v>
      </c>
      <c r="N51" s="418">
        <f t="shared" si="35"/>
        <v>20.45</v>
      </c>
    </row>
    <row r="52" spans="1:15" s="373" customFormat="1">
      <c r="A52" s="450"/>
      <c r="B52" s="457" t="str">
        <f>F39</f>
        <v>КУЛЬТУРА</v>
      </c>
      <c r="C52" s="452"/>
      <c r="D52" s="374" t="s">
        <v>14</v>
      </c>
      <c r="E52" s="338">
        <f>E43+E48</f>
        <v>0</v>
      </c>
      <c r="F52" s="338">
        <f>F43+F48</f>
        <v>0</v>
      </c>
      <c r="G52" s="338">
        <f>G43+G48</f>
        <v>0</v>
      </c>
      <c r="H52" s="338">
        <f>H43+H48</f>
        <v>0</v>
      </c>
      <c r="I52" s="539"/>
      <c r="J52" s="378">
        <f>J43+J48</f>
        <v>3.4460000000000002</v>
      </c>
      <c r="K52" s="378">
        <f>K43+K48</f>
        <v>0</v>
      </c>
      <c r="L52" s="378">
        <f>L43+L48</f>
        <v>14.657999999999999</v>
      </c>
      <c r="M52" s="378">
        <f>M43+M48</f>
        <v>0</v>
      </c>
      <c r="N52" s="419">
        <f>E52+H52+J52+K52+L52+M52</f>
        <v>18.103999999999999</v>
      </c>
    </row>
    <row r="53" spans="1:15" s="373" customFormat="1">
      <c r="A53" s="450"/>
      <c r="B53" s="541"/>
      <c r="C53" s="452"/>
      <c r="D53" s="374" t="s">
        <v>6</v>
      </c>
      <c r="E53" s="338">
        <f t="shared" ref="E53:F54" si="36">E44+E49</f>
        <v>0</v>
      </c>
      <c r="F53" s="338">
        <f t="shared" si="36"/>
        <v>0</v>
      </c>
      <c r="G53" s="338">
        <f t="shared" ref="G53:H53" si="37">G44+G49</f>
        <v>0</v>
      </c>
      <c r="H53" s="338">
        <f t="shared" si="37"/>
        <v>0</v>
      </c>
      <c r="I53" s="539"/>
      <c r="J53" s="378">
        <f t="shared" ref="J53:M53" si="38">J44+J49</f>
        <v>0.27600000000000002</v>
      </c>
      <c r="K53" s="378">
        <f t="shared" si="38"/>
        <v>0</v>
      </c>
      <c r="L53" s="378">
        <f t="shared" si="38"/>
        <v>1.9990000000000001</v>
      </c>
      <c r="M53" s="378">
        <f t="shared" si="38"/>
        <v>0</v>
      </c>
      <c r="N53" s="419">
        <f t="shared" ref="N53:N54" si="39">E53+H53+J53+K53+L53+M53</f>
        <v>2.2750000000000004</v>
      </c>
    </row>
    <row r="54" spans="1:15" s="373" customFormat="1" ht="21.6" thickBot="1">
      <c r="A54" s="451"/>
      <c r="B54" s="542"/>
      <c r="C54" s="453"/>
      <c r="D54" s="375" t="s">
        <v>7</v>
      </c>
      <c r="E54" s="338">
        <f t="shared" si="36"/>
        <v>0</v>
      </c>
      <c r="F54" s="338">
        <f t="shared" si="36"/>
        <v>0</v>
      </c>
      <c r="G54" s="338">
        <f t="shared" ref="G54:H54" si="40">G45+G50</f>
        <v>0</v>
      </c>
      <c r="H54" s="338">
        <f t="shared" si="40"/>
        <v>0</v>
      </c>
      <c r="I54" s="540"/>
      <c r="J54" s="378">
        <f t="shared" ref="J54:M54" si="41">J45+J50</f>
        <v>8.9999999999999993E-3</v>
      </c>
      <c r="K54" s="378">
        <f t="shared" si="41"/>
        <v>0</v>
      </c>
      <c r="L54" s="378">
        <f t="shared" si="41"/>
        <v>6.2E-2</v>
      </c>
      <c r="M54" s="378">
        <f t="shared" si="41"/>
        <v>0</v>
      </c>
      <c r="N54" s="419">
        <f t="shared" si="39"/>
        <v>7.0999999999999994E-2</v>
      </c>
    </row>
    <row r="55" spans="1:15" s="291" customFormat="1" ht="36.75" customHeight="1" thickBot="1">
      <c r="A55" s="27"/>
      <c r="B55" s="28"/>
      <c r="C55" s="28"/>
      <c r="D55" s="28"/>
      <c r="E55" s="48" t="s">
        <v>42</v>
      </c>
      <c r="F55" s="47" t="s">
        <v>41</v>
      </c>
      <c r="G55" s="49"/>
      <c r="H55" s="28"/>
      <c r="I55" s="28"/>
      <c r="J55" s="28"/>
      <c r="K55" s="28"/>
      <c r="L55" s="28"/>
      <c r="M55" s="28"/>
      <c r="N55" s="29"/>
    </row>
    <row r="56" spans="1:15" s="291" customFormat="1" ht="19.2">
      <c r="A56" s="5"/>
      <c r="B56" s="345" t="s">
        <v>10</v>
      </c>
      <c r="C56" s="460" t="s">
        <v>11</v>
      </c>
      <c r="D56" s="461"/>
      <c r="E56" s="461"/>
      <c r="F56" s="461"/>
      <c r="G56" s="461"/>
      <c r="H56" s="461"/>
      <c r="I56" s="461"/>
      <c r="J56" s="462"/>
      <c r="K56" s="462"/>
      <c r="L56" s="462"/>
      <c r="M56" s="463"/>
      <c r="N56" s="464"/>
    </row>
    <row r="57" spans="1:15" s="291" customFormat="1" ht="22.5" customHeight="1">
      <c r="A57" s="526" t="s">
        <v>12</v>
      </c>
      <c r="B57" s="543" t="s">
        <v>124</v>
      </c>
      <c r="C57" s="529"/>
      <c r="D57" s="289" t="s">
        <v>13</v>
      </c>
      <c r="E57" s="32">
        <f t="shared" ref="E57:H57" si="42">SUM(E58:E60)</f>
        <v>0</v>
      </c>
      <c r="F57" s="32">
        <f t="shared" si="42"/>
        <v>0</v>
      </c>
      <c r="G57" s="32">
        <f t="shared" si="42"/>
        <v>0</v>
      </c>
      <c r="H57" s="32">
        <f t="shared" si="42"/>
        <v>0</v>
      </c>
      <c r="I57" s="471"/>
      <c r="J57" s="290">
        <f t="shared" ref="J57:M57" si="43">SUM(J58:J60)</f>
        <v>0.02</v>
      </c>
      <c r="K57" s="290">
        <f t="shared" si="43"/>
        <v>0</v>
      </c>
      <c r="L57" s="290">
        <f t="shared" si="43"/>
        <v>0.02</v>
      </c>
      <c r="M57" s="290">
        <f t="shared" si="43"/>
        <v>0.01</v>
      </c>
      <c r="N57" s="421">
        <f>E57+H57+J57+K57+L57+M57</f>
        <v>0.05</v>
      </c>
      <c r="O57" s="376"/>
    </row>
    <row r="58" spans="1:15" s="291" customFormat="1" ht="22.8">
      <c r="A58" s="527"/>
      <c r="B58" s="543"/>
      <c r="C58" s="530"/>
      <c r="D58" s="159" t="s">
        <v>14</v>
      </c>
      <c r="E58" s="449">
        <v>0</v>
      </c>
      <c r="F58" s="449">
        <v>0</v>
      </c>
      <c r="G58" s="449">
        <v>0</v>
      </c>
      <c r="H58" s="449">
        <v>0</v>
      </c>
      <c r="I58" s="455"/>
      <c r="J58" s="448">
        <v>0</v>
      </c>
      <c r="K58" s="283"/>
      <c r="L58" s="371">
        <v>0</v>
      </c>
      <c r="M58" s="371">
        <v>0</v>
      </c>
      <c r="N58" s="421">
        <f t="shared" ref="N58:N64" si="44">E58+H58+J58+K58+L58+M58</f>
        <v>0</v>
      </c>
      <c r="O58" s="376"/>
    </row>
    <row r="59" spans="1:15" s="291" customFormat="1" ht="22.8">
      <c r="A59" s="527"/>
      <c r="B59" s="543"/>
      <c r="C59" s="530"/>
      <c r="D59" s="159" t="s">
        <v>6</v>
      </c>
      <c r="E59" s="449"/>
      <c r="F59" s="449"/>
      <c r="G59" s="449"/>
      <c r="H59" s="449">
        <v>0</v>
      </c>
      <c r="I59" s="455"/>
      <c r="J59" s="371">
        <v>0.02</v>
      </c>
      <c r="K59" s="283"/>
      <c r="L59" s="371">
        <v>0.02</v>
      </c>
      <c r="M59" s="371">
        <v>0.01</v>
      </c>
      <c r="N59" s="421">
        <f t="shared" si="44"/>
        <v>0.05</v>
      </c>
      <c r="O59" s="376"/>
    </row>
    <row r="60" spans="1:15" s="291" customFormat="1" ht="22.8">
      <c r="A60" s="528"/>
      <c r="B60" s="543"/>
      <c r="C60" s="531"/>
      <c r="D60" s="159" t="s">
        <v>7</v>
      </c>
      <c r="E60" s="449">
        <v>0</v>
      </c>
      <c r="F60" s="449">
        <v>0</v>
      </c>
      <c r="G60" s="449">
        <v>0</v>
      </c>
      <c r="H60" s="449">
        <v>0</v>
      </c>
      <c r="I60" s="479"/>
      <c r="J60" s="377">
        <v>0</v>
      </c>
      <c r="K60" s="283"/>
      <c r="L60" s="371">
        <v>0</v>
      </c>
      <c r="M60" s="371">
        <v>0</v>
      </c>
      <c r="N60" s="421">
        <f t="shared" si="44"/>
        <v>0</v>
      </c>
      <c r="O60" s="376"/>
    </row>
    <row r="61" spans="1:15" s="291" customFormat="1" ht="22.5" customHeight="1">
      <c r="A61" s="526" t="s">
        <v>19</v>
      </c>
      <c r="B61" s="509" t="s">
        <v>125</v>
      </c>
      <c r="C61" s="529"/>
      <c r="D61" s="289" t="s">
        <v>13</v>
      </c>
      <c r="E61" s="32">
        <f t="shared" ref="E61:H61" si="45">SUM(E62:E64)</f>
        <v>0</v>
      </c>
      <c r="F61" s="32">
        <f t="shared" si="45"/>
        <v>0</v>
      </c>
      <c r="G61" s="32">
        <f t="shared" si="45"/>
        <v>0</v>
      </c>
      <c r="H61" s="32">
        <f t="shared" si="45"/>
        <v>0</v>
      </c>
      <c r="I61" s="471"/>
      <c r="J61" s="290">
        <f t="shared" ref="J61:M61" si="46">SUM(J62:J64)</f>
        <v>1</v>
      </c>
      <c r="K61" s="290">
        <f t="shared" si="46"/>
        <v>6</v>
      </c>
      <c r="L61" s="290">
        <f t="shared" si="46"/>
        <v>2</v>
      </c>
      <c r="M61" s="290">
        <f t="shared" si="46"/>
        <v>0</v>
      </c>
      <c r="N61" s="421">
        <f t="shared" si="44"/>
        <v>9</v>
      </c>
    </row>
    <row r="62" spans="1:15" s="291" customFormat="1" ht="22.8">
      <c r="A62" s="527"/>
      <c r="B62" s="510"/>
      <c r="C62" s="530"/>
      <c r="D62" s="159" t="s">
        <v>14</v>
      </c>
      <c r="E62" s="449"/>
      <c r="F62" s="449"/>
      <c r="G62" s="449"/>
      <c r="H62" s="449"/>
      <c r="I62" s="455"/>
      <c r="J62" s="448">
        <v>1</v>
      </c>
      <c r="K62" s="448">
        <v>6</v>
      </c>
      <c r="L62" s="371">
        <v>2</v>
      </c>
      <c r="M62" s="371"/>
      <c r="N62" s="421">
        <f t="shared" si="44"/>
        <v>9</v>
      </c>
    </row>
    <row r="63" spans="1:15" s="291" customFormat="1" ht="22.8">
      <c r="A63" s="527"/>
      <c r="B63" s="510"/>
      <c r="C63" s="530"/>
      <c r="D63" s="159" t="s">
        <v>6</v>
      </c>
      <c r="E63" s="449"/>
      <c r="F63" s="449"/>
      <c r="G63" s="449"/>
      <c r="H63" s="449"/>
      <c r="I63" s="455"/>
      <c r="J63" s="448">
        <v>0</v>
      </c>
      <c r="K63" s="448">
        <v>0</v>
      </c>
      <c r="L63" s="448">
        <v>0</v>
      </c>
      <c r="M63" s="371"/>
      <c r="N63" s="421">
        <f t="shared" si="44"/>
        <v>0</v>
      </c>
    </row>
    <row r="64" spans="1:15" s="291" customFormat="1" ht="22.8">
      <c r="A64" s="527"/>
      <c r="B64" s="511"/>
      <c r="C64" s="530"/>
      <c r="D64" s="159" t="s">
        <v>7</v>
      </c>
      <c r="E64" s="449"/>
      <c r="F64" s="449"/>
      <c r="G64" s="449"/>
      <c r="H64" s="449"/>
      <c r="I64" s="479"/>
      <c r="J64" s="377">
        <v>0</v>
      </c>
      <c r="K64" s="377">
        <v>0</v>
      </c>
      <c r="L64" s="377">
        <v>0</v>
      </c>
      <c r="M64" s="371"/>
      <c r="N64" s="421">
        <f t="shared" si="44"/>
        <v>0</v>
      </c>
    </row>
    <row r="65" spans="1:14" s="291" customFormat="1" ht="40.799999999999997">
      <c r="A65" s="450" t="str">
        <f>E55</f>
        <v>III</v>
      </c>
      <c r="B65" s="31" t="s">
        <v>37</v>
      </c>
      <c r="C65" s="452"/>
      <c r="D65" s="336" t="s">
        <v>5</v>
      </c>
      <c r="E65" s="337">
        <f>E66+E67+E68</f>
        <v>0</v>
      </c>
      <c r="F65" s="337">
        <f t="shared" ref="F65:H65" si="47">F66+F67+F68</f>
        <v>0</v>
      </c>
      <c r="G65" s="337">
        <f t="shared" si="47"/>
        <v>0</v>
      </c>
      <c r="H65" s="337">
        <f t="shared" si="47"/>
        <v>0</v>
      </c>
      <c r="I65" s="538"/>
      <c r="J65" s="346">
        <f t="shared" ref="J65:N65" si="48">J66+J67+J68</f>
        <v>1.02</v>
      </c>
      <c r="K65" s="346">
        <f t="shared" si="48"/>
        <v>6</v>
      </c>
      <c r="L65" s="403">
        <f t="shared" si="48"/>
        <v>2.02</v>
      </c>
      <c r="M65" s="403">
        <f t="shared" si="48"/>
        <v>0.01</v>
      </c>
      <c r="N65" s="418">
        <f t="shared" si="48"/>
        <v>9.0500000000000007</v>
      </c>
    </row>
    <row r="66" spans="1:14" s="291" customFormat="1">
      <c r="A66" s="450"/>
      <c r="B66" s="457" t="str">
        <f>F55</f>
        <v>ЗДРАВООХРАНЕНИЕ</v>
      </c>
      <c r="C66" s="452"/>
      <c r="D66" s="347" t="s">
        <v>14</v>
      </c>
      <c r="E66" s="338">
        <f>E58+E62</f>
        <v>0</v>
      </c>
      <c r="F66" s="338">
        <f>F58+F62</f>
        <v>0</v>
      </c>
      <c r="G66" s="338">
        <f>G58+G62</f>
        <v>0</v>
      </c>
      <c r="H66" s="338">
        <f>H58+H62</f>
        <v>0</v>
      </c>
      <c r="I66" s="627"/>
      <c r="J66" s="378">
        <f>J58+J62</f>
        <v>1</v>
      </c>
      <c r="K66" s="378">
        <f>K58+K62</f>
        <v>6</v>
      </c>
      <c r="L66" s="378">
        <f>L58+L62</f>
        <v>2</v>
      </c>
      <c r="M66" s="378">
        <f>M58+M62</f>
        <v>0</v>
      </c>
      <c r="N66" s="221">
        <f>E66+H66+J66+K66+L66+M66</f>
        <v>9</v>
      </c>
    </row>
    <row r="67" spans="1:14" s="291" customFormat="1">
      <c r="A67" s="450"/>
      <c r="B67" s="458"/>
      <c r="C67" s="452"/>
      <c r="D67" s="347" t="s">
        <v>6</v>
      </c>
      <c r="E67" s="338">
        <f t="shared" ref="E67:H67" si="49">E59+E63</f>
        <v>0</v>
      </c>
      <c r="F67" s="338">
        <f t="shared" si="49"/>
        <v>0</v>
      </c>
      <c r="G67" s="338">
        <f t="shared" si="49"/>
        <v>0</v>
      </c>
      <c r="H67" s="338">
        <f t="shared" si="49"/>
        <v>0</v>
      </c>
      <c r="I67" s="627"/>
      <c r="J67" s="378">
        <f t="shared" ref="J67:K67" si="50">J59+J63</f>
        <v>0.02</v>
      </c>
      <c r="K67" s="378">
        <f t="shared" si="50"/>
        <v>0</v>
      </c>
      <c r="L67" s="378">
        <f t="shared" ref="L67:M67" si="51">L59+L63</f>
        <v>0.02</v>
      </c>
      <c r="M67" s="378">
        <f t="shared" si="51"/>
        <v>0.01</v>
      </c>
      <c r="N67" s="221">
        <f t="shared" ref="N67:N68" si="52">E67+H67+J67+K67+L67+M67</f>
        <v>0.05</v>
      </c>
    </row>
    <row r="68" spans="1:14" s="291" customFormat="1" ht="21.6" thickBot="1">
      <c r="A68" s="451"/>
      <c r="B68" s="459"/>
      <c r="C68" s="453"/>
      <c r="D68" s="348" t="s">
        <v>7</v>
      </c>
      <c r="E68" s="338">
        <f t="shared" ref="E68:H68" si="53">E60+E64</f>
        <v>0</v>
      </c>
      <c r="F68" s="338">
        <f t="shared" si="53"/>
        <v>0</v>
      </c>
      <c r="G68" s="338">
        <f t="shared" si="53"/>
        <v>0</v>
      </c>
      <c r="H68" s="338">
        <f t="shared" si="53"/>
        <v>0</v>
      </c>
      <c r="I68" s="628"/>
      <c r="J68" s="378">
        <f t="shared" ref="J68:K68" si="54">J60+J64</f>
        <v>0</v>
      </c>
      <c r="K68" s="378">
        <f t="shared" si="54"/>
        <v>0</v>
      </c>
      <c r="L68" s="378">
        <f t="shared" ref="L68:M68" si="55">L60+L64</f>
        <v>0</v>
      </c>
      <c r="M68" s="378">
        <f t="shared" si="55"/>
        <v>0</v>
      </c>
      <c r="N68" s="221">
        <f t="shared" si="52"/>
        <v>0</v>
      </c>
    </row>
    <row r="69" spans="1:14" s="291" customFormat="1" ht="56.25" customHeight="1" thickBot="1">
      <c r="A69" s="27"/>
      <c r="B69" s="28"/>
      <c r="C69" s="28"/>
      <c r="D69" s="28"/>
      <c r="E69" s="48" t="s">
        <v>45</v>
      </c>
      <c r="F69" s="47" t="s">
        <v>48</v>
      </c>
      <c r="G69" s="49"/>
      <c r="H69" s="28"/>
      <c r="I69" s="28"/>
      <c r="J69" s="28"/>
      <c r="K69" s="28"/>
      <c r="L69" s="28"/>
      <c r="M69" s="28"/>
      <c r="N69" s="29"/>
    </row>
    <row r="70" spans="1:14" s="291" customFormat="1" ht="19.8" thickBot="1">
      <c r="A70" s="523" t="s">
        <v>22</v>
      </c>
      <c r="B70" s="524"/>
      <c r="C70" s="524"/>
      <c r="D70" s="524"/>
      <c r="E70" s="524"/>
      <c r="F70" s="524"/>
      <c r="G70" s="524"/>
      <c r="H70" s="524"/>
      <c r="I70" s="524"/>
      <c r="J70" s="524"/>
      <c r="K70" s="524"/>
      <c r="L70" s="524"/>
      <c r="M70" s="524"/>
      <c r="N70" s="525"/>
    </row>
    <row r="71" spans="1:14" s="291" customFormat="1" ht="19.2">
      <c r="A71" s="5"/>
      <c r="B71" s="6" t="s">
        <v>10</v>
      </c>
      <c r="C71" s="460" t="s">
        <v>11</v>
      </c>
      <c r="D71" s="461"/>
      <c r="E71" s="461"/>
      <c r="F71" s="461"/>
      <c r="G71" s="461"/>
      <c r="H71" s="461"/>
      <c r="I71" s="461"/>
      <c r="J71" s="463"/>
      <c r="K71" s="613"/>
      <c r="L71" s="613"/>
      <c r="M71" s="613"/>
      <c r="N71" s="614"/>
    </row>
    <row r="72" spans="1:14" s="291" customFormat="1" ht="22.8">
      <c r="A72" s="526" t="s">
        <v>12</v>
      </c>
      <c r="B72" s="489" t="s">
        <v>24</v>
      </c>
      <c r="C72" s="529"/>
      <c r="D72" s="289" t="s">
        <v>13</v>
      </c>
      <c r="E72" s="32">
        <f t="shared" ref="E72:H72" si="56">SUM(E73:E75)</f>
        <v>0</v>
      </c>
      <c r="F72" s="32">
        <f t="shared" si="56"/>
        <v>0</v>
      </c>
      <c r="G72" s="32">
        <f t="shared" si="56"/>
        <v>0</v>
      </c>
      <c r="H72" s="32">
        <f t="shared" si="56"/>
        <v>0</v>
      </c>
      <c r="I72" s="471"/>
      <c r="J72" s="290">
        <f t="shared" ref="J72:M72" si="57">SUM(J73:J75)</f>
        <v>0</v>
      </c>
      <c r="K72" s="290">
        <f t="shared" si="57"/>
        <v>0</v>
      </c>
      <c r="L72" s="290">
        <f t="shared" si="57"/>
        <v>0</v>
      </c>
      <c r="M72" s="290">
        <f t="shared" si="57"/>
        <v>0</v>
      </c>
      <c r="N72" s="422">
        <f>E72+H72+J72+K72+L72+M72</f>
        <v>0</v>
      </c>
    </row>
    <row r="73" spans="1:14" s="291" customFormat="1" ht="22.8">
      <c r="A73" s="527"/>
      <c r="B73" s="490"/>
      <c r="C73" s="530"/>
      <c r="D73" s="159" t="s">
        <v>14</v>
      </c>
      <c r="E73" s="449"/>
      <c r="F73" s="449"/>
      <c r="G73" s="449"/>
      <c r="H73" s="449"/>
      <c r="I73" s="455"/>
      <c r="J73" s="283"/>
      <c r="K73" s="283"/>
      <c r="L73" s="283"/>
      <c r="M73" s="371"/>
      <c r="N73" s="422">
        <f>E73+H73+J73+K73+L73+M73</f>
        <v>0</v>
      </c>
    </row>
    <row r="74" spans="1:14" s="291" customFormat="1" ht="22.8">
      <c r="A74" s="527"/>
      <c r="B74" s="490"/>
      <c r="C74" s="530"/>
      <c r="D74" s="159" t="s">
        <v>6</v>
      </c>
      <c r="E74" s="449"/>
      <c r="F74" s="449"/>
      <c r="G74" s="449"/>
      <c r="H74" s="449"/>
      <c r="I74" s="455"/>
      <c r="J74" s="283"/>
      <c r="K74" s="283"/>
      <c r="L74" s="283"/>
      <c r="M74" s="371"/>
      <c r="N74" s="422">
        <f t="shared" ref="N74:N75" si="58">E74+H74+J74+K74+L74+M74</f>
        <v>0</v>
      </c>
    </row>
    <row r="75" spans="1:14" s="291" customFormat="1" ht="22.8">
      <c r="A75" s="528"/>
      <c r="B75" s="491"/>
      <c r="C75" s="531"/>
      <c r="D75" s="159" t="s">
        <v>7</v>
      </c>
      <c r="E75" s="449"/>
      <c r="F75" s="449"/>
      <c r="G75" s="449"/>
      <c r="H75" s="449"/>
      <c r="I75" s="479"/>
      <c r="J75" s="283"/>
      <c r="K75" s="283"/>
      <c r="L75" s="283"/>
      <c r="M75" s="371"/>
      <c r="N75" s="422">
        <f t="shared" si="58"/>
        <v>0</v>
      </c>
    </row>
    <row r="76" spans="1:14" s="291" customFormat="1" ht="40.799999999999997">
      <c r="A76" s="450" t="str">
        <f>E69</f>
        <v>IV</v>
      </c>
      <c r="B76" s="31" t="s">
        <v>37</v>
      </c>
      <c r="C76" s="452"/>
      <c r="D76" s="336" t="s">
        <v>5</v>
      </c>
      <c r="E76" s="337">
        <f>E77+E78+E79</f>
        <v>0</v>
      </c>
      <c r="F76" s="337">
        <f t="shared" ref="F76:H76" si="59">F77+F78+F79</f>
        <v>0</v>
      </c>
      <c r="G76" s="337">
        <f t="shared" si="59"/>
        <v>0</v>
      </c>
      <c r="H76" s="337">
        <f t="shared" si="59"/>
        <v>0</v>
      </c>
      <c r="I76" s="454" t="s">
        <v>157</v>
      </c>
      <c r="J76" s="346">
        <f t="shared" ref="J76:N76" si="60">J77+J78+J79</f>
        <v>0</v>
      </c>
      <c r="K76" s="346">
        <f t="shared" si="60"/>
        <v>0</v>
      </c>
      <c r="L76" s="403">
        <f t="shared" si="60"/>
        <v>0</v>
      </c>
      <c r="M76" s="403">
        <f t="shared" si="60"/>
        <v>0</v>
      </c>
      <c r="N76" s="418">
        <f t="shared" si="60"/>
        <v>0</v>
      </c>
    </row>
    <row r="77" spans="1:14" s="291" customFormat="1">
      <c r="A77" s="450"/>
      <c r="B77" s="457" t="str">
        <f>F69</f>
        <v>БЕЗОПАСНЫЕ И КАЧЕСТВЕННЫЕ АВТОМОБИЛЬНЫЕ ДОРОГИ</v>
      </c>
      <c r="C77" s="452"/>
      <c r="D77" s="347" t="s">
        <v>14</v>
      </c>
      <c r="E77" s="338"/>
      <c r="F77" s="338"/>
      <c r="G77" s="338"/>
      <c r="H77" s="338"/>
      <c r="I77" s="455"/>
      <c r="J77" s="316"/>
      <c r="K77" s="316"/>
      <c r="L77" s="316"/>
      <c r="M77" s="378"/>
      <c r="N77" s="221">
        <f>E77+H77+J77+K77+L77+M77</f>
        <v>0</v>
      </c>
    </row>
    <row r="78" spans="1:14" s="291" customFormat="1">
      <c r="A78" s="450"/>
      <c r="B78" s="458"/>
      <c r="C78" s="452"/>
      <c r="D78" s="347" t="s">
        <v>6</v>
      </c>
      <c r="E78" s="338"/>
      <c r="F78" s="338"/>
      <c r="G78" s="338"/>
      <c r="H78" s="338"/>
      <c r="I78" s="455"/>
      <c r="J78" s="316"/>
      <c r="K78" s="316"/>
      <c r="L78" s="316"/>
      <c r="M78" s="378"/>
      <c r="N78" s="221">
        <f t="shared" ref="N78:N79" si="61">E78+H78+J78+K78+L78+M78</f>
        <v>0</v>
      </c>
    </row>
    <row r="79" spans="1:14" s="291" customFormat="1" ht="48" customHeight="1" thickBot="1">
      <c r="A79" s="451"/>
      <c r="B79" s="459"/>
      <c r="C79" s="453"/>
      <c r="D79" s="348" t="s">
        <v>7</v>
      </c>
      <c r="E79" s="369"/>
      <c r="F79" s="369"/>
      <c r="G79" s="369"/>
      <c r="H79" s="369"/>
      <c r="I79" s="456"/>
      <c r="J79" s="316"/>
      <c r="K79" s="316"/>
      <c r="L79" s="370"/>
      <c r="M79" s="425"/>
      <c r="N79" s="221">
        <f t="shared" si="61"/>
        <v>0</v>
      </c>
    </row>
    <row r="80" spans="1:14" s="291" customFormat="1" ht="65.25" customHeight="1" thickBot="1">
      <c r="A80" s="27"/>
      <c r="B80" s="28"/>
      <c r="C80" s="28"/>
      <c r="D80" s="28"/>
      <c r="E80" s="48" t="s">
        <v>47</v>
      </c>
      <c r="F80" s="47" t="s">
        <v>50</v>
      </c>
      <c r="G80" s="49"/>
      <c r="H80" s="28"/>
      <c r="I80" s="28"/>
      <c r="J80" s="28"/>
      <c r="K80" s="28"/>
      <c r="L80" s="28"/>
      <c r="M80" s="28"/>
      <c r="N80" s="29"/>
    </row>
    <row r="81" spans="1:14" s="291" customFormat="1" ht="19.8" thickBot="1">
      <c r="A81" s="523" t="s">
        <v>22</v>
      </c>
      <c r="B81" s="524"/>
      <c r="C81" s="524"/>
      <c r="D81" s="524"/>
      <c r="E81" s="524"/>
      <c r="F81" s="524"/>
      <c r="G81" s="524"/>
      <c r="H81" s="524"/>
      <c r="I81" s="524"/>
      <c r="J81" s="524"/>
      <c r="K81" s="524"/>
      <c r="L81" s="524"/>
      <c r="M81" s="524"/>
      <c r="N81" s="525"/>
    </row>
    <row r="82" spans="1:14" s="291" customFormat="1" ht="19.2">
      <c r="A82" s="5"/>
      <c r="B82" s="6" t="s">
        <v>10</v>
      </c>
      <c r="C82" s="460" t="s">
        <v>11</v>
      </c>
      <c r="D82" s="461"/>
      <c r="E82" s="461"/>
      <c r="F82" s="461"/>
      <c r="G82" s="461"/>
      <c r="H82" s="461"/>
      <c r="I82" s="461"/>
      <c r="J82" s="462"/>
      <c r="K82" s="462"/>
      <c r="L82" s="462"/>
      <c r="M82" s="463"/>
      <c r="N82" s="464"/>
    </row>
    <row r="83" spans="1:14" s="291" customFormat="1" ht="22.8">
      <c r="A83" s="526" t="s">
        <v>12</v>
      </c>
      <c r="B83" s="489" t="s">
        <v>24</v>
      </c>
      <c r="C83" s="529"/>
      <c r="D83" s="289" t="s">
        <v>13</v>
      </c>
      <c r="E83" s="32">
        <f t="shared" ref="E83:H83" si="62">SUM(E84:E86)</f>
        <v>0</v>
      </c>
      <c r="F83" s="32">
        <f t="shared" si="62"/>
        <v>0</v>
      </c>
      <c r="G83" s="32">
        <f t="shared" si="62"/>
        <v>0</v>
      </c>
      <c r="H83" s="32">
        <f t="shared" si="62"/>
        <v>0</v>
      </c>
      <c r="I83" s="471"/>
      <c r="J83" s="290">
        <f t="shared" ref="J83:M83" si="63">SUM(J84:J86)</f>
        <v>0</v>
      </c>
      <c r="K83" s="290">
        <f t="shared" si="63"/>
        <v>0</v>
      </c>
      <c r="L83" s="290">
        <f t="shared" si="63"/>
        <v>0</v>
      </c>
      <c r="M83" s="290">
        <f t="shared" si="63"/>
        <v>0</v>
      </c>
      <c r="N83" s="422">
        <f>E83+H83+J83+K83+L83+M83</f>
        <v>0</v>
      </c>
    </row>
    <row r="84" spans="1:14" s="291" customFormat="1" ht="22.8">
      <c r="A84" s="527"/>
      <c r="B84" s="490"/>
      <c r="C84" s="530"/>
      <c r="D84" s="159" t="s">
        <v>14</v>
      </c>
      <c r="E84" s="449"/>
      <c r="F84" s="449"/>
      <c r="G84" s="449"/>
      <c r="H84" s="449"/>
      <c r="I84" s="455"/>
      <c r="J84" s="283"/>
      <c r="K84" s="283"/>
      <c r="L84" s="283"/>
      <c r="M84" s="371"/>
      <c r="N84" s="422">
        <f>E84+H84+J84+K84+L84+M84</f>
        <v>0</v>
      </c>
    </row>
    <row r="85" spans="1:14" s="291" customFormat="1" ht="22.8">
      <c r="A85" s="527"/>
      <c r="B85" s="490"/>
      <c r="C85" s="530"/>
      <c r="D85" s="159" t="s">
        <v>6</v>
      </c>
      <c r="E85" s="449"/>
      <c r="F85" s="449"/>
      <c r="G85" s="449"/>
      <c r="H85" s="449"/>
      <c r="I85" s="455"/>
      <c r="J85" s="283"/>
      <c r="K85" s="283"/>
      <c r="L85" s="283"/>
      <c r="M85" s="371"/>
      <c r="N85" s="422">
        <f t="shared" ref="N85:N86" si="64">E85+H85+J85+K85+L85+M85</f>
        <v>0</v>
      </c>
    </row>
    <row r="86" spans="1:14" s="291" customFormat="1" ht="22.8">
      <c r="A86" s="528"/>
      <c r="B86" s="491"/>
      <c r="C86" s="531"/>
      <c r="D86" s="159" t="s">
        <v>7</v>
      </c>
      <c r="E86" s="449"/>
      <c r="F86" s="449"/>
      <c r="G86" s="449"/>
      <c r="H86" s="449"/>
      <c r="I86" s="479"/>
      <c r="J86" s="283"/>
      <c r="K86" s="283"/>
      <c r="L86" s="283"/>
      <c r="M86" s="371"/>
      <c r="N86" s="422">
        <f t="shared" si="64"/>
        <v>0</v>
      </c>
    </row>
    <row r="87" spans="1:14" s="291" customFormat="1" ht="40.799999999999997">
      <c r="A87" s="450" t="str">
        <f>E80</f>
        <v>V</v>
      </c>
      <c r="B87" s="31" t="s">
        <v>37</v>
      </c>
      <c r="C87" s="452"/>
      <c r="D87" s="336" t="s">
        <v>5</v>
      </c>
      <c r="E87" s="337">
        <f>E88+E89+E90</f>
        <v>0</v>
      </c>
      <c r="F87" s="337">
        <f t="shared" ref="F87:H87" si="65">F88+F89+F90</f>
        <v>0</v>
      </c>
      <c r="G87" s="337">
        <f t="shared" si="65"/>
        <v>0</v>
      </c>
      <c r="H87" s="337">
        <f t="shared" si="65"/>
        <v>0</v>
      </c>
      <c r="I87" s="454" t="s">
        <v>156</v>
      </c>
      <c r="J87" s="346">
        <f t="shared" ref="J87:N87" si="66">J88+J89+J90</f>
        <v>0</v>
      </c>
      <c r="K87" s="346">
        <f t="shared" si="66"/>
        <v>0</v>
      </c>
      <c r="L87" s="403">
        <f t="shared" si="66"/>
        <v>0</v>
      </c>
      <c r="M87" s="403">
        <f t="shared" si="66"/>
        <v>0</v>
      </c>
      <c r="N87" s="418">
        <f t="shared" si="66"/>
        <v>0</v>
      </c>
    </row>
    <row r="88" spans="1:14" s="291" customFormat="1">
      <c r="A88" s="450"/>
      <c r="B88" s="457" t="str">
        <f>F80</f>
        <v>ПРОИЗВОДИТЕЛЬНОСТЬ ТРУДА</v>
      </c>
      <c r="C88" s="452"/>
      <c r="D88" s="347" t="s">
        <v>14</v>
      </c>
      <c r="E88" s="338"/>
      <c r="F88" s="338"/>
      <c r="G88" s="338"/>
      <c r="H88" s="338"/>
      <c r="I88" s="455"/>
      <c r="J88" s="316"/>
      <c r="K88" s="316"/>
      <c r="L88" s="316"/>
      <c r="M88" s="378"/>
      <c r="N88" s="221">
        <f>E88+H88+J88+K88+L88+M88</f>
        <v>0</v>
      </c>
    </row>
    <row r="89" spans="1:14" s="291" customFormat="1">
      <c r="A89" s="450"/>
      <c r="B89" s="458"/>
      <c r="C89" s="452"/>
      <c r="D89" s="347" t="s">
        <v>6</v>
      </c>
      <c r="E89" s="338"/>
      <c r="F89" s="338"/>
      <c r="G89" s="338"/>
      <c r="H89" s="338"/>
      <c r="I89" s="455"/>
      <c r="J89" s="316"/>
      <c r="K89" s="316"/>
      <c r="L89" s="316"/>
      <c r="M89" s="378"/>
      <c r="N89" s="221">
        <f t="shared" ref="N89:N90" si="67">E89+H89+J89+K89+L89+M89</f>
        <v>0</v>
      </c>
    </row>
    <row r="90" spans="1:14" s="291" customFormat="1" ht="26.25" customHeight="1" thickBot="1">
      <c r="A90" s="451"/>
      <c r="B90" s="459"/>
      <c r="C90" s="453"/>
      <c r="D90" s="348" t="s">
        <v>7</v>
      </c>
      <c r="E90" s="369"/>
      <c r="F90" s="369"/>
      <c r="G90" s="369"/>
      <c r="H90" s="369"/>
      <c r="I90" s="456"/>
      <c r="J90" s="316"/>
      <c r="K90" s="316"/>
      <c r="L90" s="370"/>
      <c r="M90" s="410"/>
      <c r="N90" s="221">
        <f t="shared" si="67"/>
        <v>0</v>
      </c>
    </row>
    <row r="91" spans="1:14" s="291" customFormat="1" ht="48.75" customHeight="1" thickBot="1">
      <c r="A91" s="27"/>
      <c r="B91" s="28"/>
      <c r="C91" s="28"/>
      <c r="D91" s="28"/>
      <c r="E91" s="48" t="s">
        <v>49</v>
      </c>
      <c r="F91" s="47" t="s">
        <v>52</v>
      </c>
      <c r="G91" s="49"/>
      <c r="H91" s="28"/>
      <c r="I91" s="28"/>
      <c r="J91" s="28"/>
      <c r="K91" s="28"/>
      <c r="L91" s="28"/>
      <c r="M91" s="28"/>
      <c r="N91" s="29"/>
    </row>
    <row r="92" spans="1:14" s="291" customFormat="1" ht="21" customHeight="1" thickBot="1">
      <c r="A92" s="523" t="s">
        <v>22</v>
      </c>
      <c r="B92" s="524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5"/>
    </row>
    <row r="93" spans="1:14" s="291" customFormat="1" ht="19.2">
      <c r="A93" s="5"/>
      <c r="B93" s="6" t="s">
        <v>10</v>
      </c>
      <c r="C93" s="460" t="s">
        <v>11</v>
      </c>
      <c r="D93" s="461"/>
      <c r="E93" s="461"/>
      <c r="F93" s="461"/>
      <c r="G93" s="461"/>
      <c r="H93" s="461"/>
      <c r="I93" s="461"/>
      <c r="J93" s="462"/>
      <c r="K93" s="462"/>
      <c r="L93" s="462"/>
      <c r="M93" s="463"/>
      <c r="N93" s="464"/>
    </row>
    <row r="94" spans="1:14" s="291" customFormat="1" ht="22.5" customHeight="1">
      <c r="A94" s="526" t="s">
        <v>12</v>
      </c>
      <c r="B94" s="489" t="s">
        <v>24</v>
      </c>
      <c r="C94" s="529"/>
      <c r="D94" s="289" t="s">
        <v>13</v>
      </c>
      <c r="E94" s="32">
        <f t="shared" ref="E94:H94" si="68">SUM(E95:E97)</f>
        <v>0</v>
      </c>
      <c r="F94" s="32">
        <f t="shared" si="68"/>
        <v>0</v>
      </c>
      <c r="G94" s="32">
        <f t="shared" si="68"/>
        <v>0</v>
      </c>
      <c r="H94" s="32">
        <f t="shared" si="68"/>
        <v>0</v>
      </c>
      <c r="I94" s="471"/>
      <c r="J94" s="290">
        <f t="shared" ref="J94:M94" si="69">SUM(J95:J97)</f>
        <v>0</v>
      </c>
      <c r="K94" s="290">
        <f t="shared" si="69"/>
        <v>0</v>
      </c>
      <c r="L94" s="290">
        <f t="shared" si="69"/>
        <v>0</v>
      </c>
      <c r="M94" s="290">
        <f t="shared" si="69"/>
        <v>0</v>
      </c>
      <c r="N94" s="422">
        <f>E94+H94+J94+K94+L94+M94</f>
        <v>0</v>
      </c>
    </row>
    <row r="95" spans="1:14" s="291" customFormat="1" ht="22.8">
      <c r="A95" s="527"/>
      <c r="B95" s="490"/>
      <c r="C95" s="530"/>
      <c r="D95" s="159" t="s">
        <v>14</v>
      </c>
      <c r="E95" s="449"/>
      <c r="F95" s="449"/>
      <c r="G95" s="449"/>
      <c r="H95" s="449"/>
      <c r="I95" s="455"/>
      <c r="J95" s="283"/>
      <c r="K95" s="283"/>
      <c r="L95" s="283"/>
      <c r="M95" s="371"/>
      <c r="N95" s="422">
        <f>E95+H95+J95+K95+L95+M95</f>
        <v>0</v>
      </c>
    </row>
    <row r="96" spans="1:14" s="291" customFormat="1" ht="22.8">
      <c r="A96" s="527"/>
      <c r="B96" s="490"/>
      <c r="C96" s="530"/>
      <c r="D96" s="159" t="s">
        <v>6</v>
      </c>
      <c r="E96" s="449"/>
      <c r="F96" s="449"/>
      <c r="G96" s="449"/>
      <c r="H96" s="449"/>
      <c r="I96" s="455"/>
      <c r="J96" s="283"/>
      <c r="K96" s="283"/>
      <c r="L96" s="283"/>
      <c r="M96" s="371"/>
      <c r="N96" s="422">
        <f t="shared" ref="N96:N97" si="70">E96+H96+J96+K96+L96+M96</f>
        <v>0</v>
      </c>
    </row>
    <row r="97" spans="1:14" s="291" customFormat="1" ht="22.8">
      <c r="A97" s="528"/>
      <c r="B97" s="491"/>
      <c r="C97" s="531"/>
      <c r="D97" s="159" t="s">
        <v>7</v>
      </c>
      <c r="E97" s="449"/>
      <c r="F97" s="449"/>
      <c r="G97" s="449"/>
      <c r="H97" s="449"/>
      <c r="I97" s="479"/>
      <c r="J97" s="283"/>
      <c r="K97" s="283"/>
      <c r="L97" s="283"/>
      <c r="M97" s="371"/>
      <c r="N97" s="422">
        <f t="shared" si="70"/>
        <v>0</v>
      </c>
    </row>
    <row r="98" spans="1:14" s="291" customFormat="1" ht="40.799999999999997">
      <c r="A98" s="450" t="str">
        <f>E91</f>
        <v>VI</v>
      </c>
      <c r="B98" s="31" t="s">
        <v>37</v>
      </c>
      <c r="C98" s="452"/>
      <c r="D98" s="336" t="s">
        <v>5</v>
      </c>
      <c r="E98" s="337">
        <f>E99+E100+E101</f>
        <v>0</v>
      </c>
      <c r="F98" s="337">
        <f t="shared" ref="F98:H98" si="71">F99+F100+F101</f>
        <v>0</v>
      </c>
      <c r="G98" s="337">
        <f t="shared" si="71"/>
        <v>0</v>
      </c>
      <c r="H98" s="337">
        <f t="shared" si="71"/>
        <v>0</v>
      </c>
      <c r="I98" s="454" t="s">
        <v>155</v>
      </c>
      <c r="J98" s="346">
        <f t="shared" ref="J98:N98" si="72">J99+J100+J101</f>
        <v>0</v>
      </c>
      <c r="K98" s="346">
        <f t="shared" si="72"/>
        <v>0</v>
      </c>
      <c r="L98" s="403">
        <f t="shared" si="72"/>
        <v>0</v>
      </c>
      <c r="M98" s="403">
        <f t="shared" si="72"/>
        <v>0</v>
      </c>
      <c r="N98" s="418">
        <f t="shared" si="72"/>
        <v>0</v>
      </c>
    </row>
    <row r="99" spans="1:14" s="291" customFormat="1" ht="20.25" customHeight="1">
      <c r="A99" s="450"/>
      <c r="B99" s="457" t="str">
        <f>F91</f>
        <v>НАУКА</v>
      </c>
      <c r="C99" s="452"/>
      <c r="D99" s="347" t="s">
        <v>14</v>
      </c>
      <c r="E99" s="338"/>
      <c r="F99" s="338"/>
      <c r="G99" s="338"/>
      <c r="H99" s="338"/>
      <c r="I99" s="455"/>
      <c r="J99" s="316"/>
      <c r="K99" s="316"/>
      <c r="L99" s="316"/>
      <c r="M99" s="378"/>
      <c r="N99" s="221">
        <f>E99+H99+J99+K99+L99+M99</f>
        <v>0</v>
      </c>
    </row>
    <row r="100" spans="1:14" s="291" customFormat="1" ht="20.25" customHeight="1">
      <c r="A100" s="450"/>
      <c r="B100" s="458"/>
      <c r="C100" s="452"/>
      <c r="D100" s="347" t="s">
        <v>6</v>
      </c>
      <c r="E100" s="338"/>
      <c r="F100" s="338"/>
      <c r="G100" s="338"/>
      <c r="H100" s="338"/>
      <c r="I100" s="455"/>
      <c r="J100" s="316"/>
      <c r="K100" s="316"/>
      <c r="L100" s="316"/>
      <c r="M100" s="378"/>
      <c r="N100" s="221">
        <f t="shared" ref="N100:N101" si="73">E100+H100+J100+K100+L100+M100</f>
        <v>0</v>
      </c>
    </row>
    <row r="101" spans="1:14" s="291" customFormat="1" ht="21" customHeight="1" thickBot="1">
      <c r="A101" s="451"/>
      <c r="B101" s="459"/>
      <c r="C101" s="453"/>
      <c r="D101" s="348" t="s">
        <v>7</v>
      </c>
      <c r="E101" s="369"/>
      <c r="F101" s="369"/>
      <c r="G101" s="369"/>
      <c r="H101" s="369"/>
      <c r="I101" s="456"/>
      <c r="J101" s="316"/>
      <c r="K101" s="316"/>
      <c r="L101" s="370"/>
      <c r="M101" s="425"/>
      <c r="N101" s="221">
        <f t="shared" si="73"/>
        <v>0</v>
      </c>
    </row>
    <row r="102" spans="1:14" s="291" customFormat="1" ht="48.75" customHeight="1" thickBot="1">
      <c r="A102" s="27"/>
      <c r="B102" s="28"/>
      <c r="C102" s="28"/>
      <c r="D102" s="28"/>
      <c r="E102" s="48" t="s">
        <v>51</v>
      </c>
      <c r="F102" s="47" t="s">
        <v>58</v>
      </c>
      <c r="G102" s="49"/>
      <c r="H102" s="28"/>
      <c r="I102" s="28"/>
      <c r="J102" s="28"/>
      <c r="K102" s="28"/>
      <c r="L102" s="28"/>
      <c r="M102" s="28"/>
      <c r="N102" s="29"/>
    </row>
    <row r="103" spans="1:14" s="291" customFormat="1" ht="19.8" thickBot="1">
      <c r="A103" s="523" t="s">
        <v>22</v>
      </c>
      <c r="B103" s="524"/>
      <c r="C103" s="524"/>
      <c r="D103" s="524"/>
      <c r="E103" s="524"/>
      <c r="F103" s="524"/>
      <c r="G103" s="524"/>
      <c r="H103" s="524"/>
      <c r="I103" s="524"/>
      <c r="J103" s="524"/>
      <c r="K103" s="524"/>
      <c r="L103" s="524"/>
      <c r="M103" s="524"/>
      <c r="N103" s="525"/>
    </row>
    <row r="104" spans="1:14" s="291" customFormat="1" ht="19.2">
      <c r="A104" s="5"/>
      <c r="B104" s="6" t="s">
        <v>10</v>
      </c>
      <c r="C104" s="460" t="s">
        <v>11</v>
      </c>
      <c r="D104" s="461"/>
      <c r="E104" s="461"/>
      <c r="F104" s="461"/>
      <c r="G104" s="461"/>
      <c r="H104" s="461"/>
      <c r="I104" s="461"/>
      <c r="J104" s="462"/>
      <c r="K104" s="462"/>
      <c r="L104" s="462"/>
      <c r="M104" s="463"/>
      <c r="N104" s="464"/>
    </row>
    <row r="105" spans="1:14" s="291" customFormat="1" ht="22.8">
      <c r="A105" s="526" t="s">
        <v>12</v>
      </c>
      <c r="B105" s="489" t="s">
        <v>24</v>
      </c>
      <c r="C105" s="529"/>
      <c r="D105" s="289" t="s">
        <v>13</v>
      </c>
      <c r="E105" s="32">
        <f t="shared" ref="E105:H105" si="74">SUM(E106:E108)</f>
        <v>0</v>
      </c>
      <c r="F105" s="32">
        <f t="shared" si="74"/>
        <v>0</v>
      </c>
      <c r="G105" s="32">
        <f t="shared" si="74"/>
        <v>0</v>
      </c>
      <c r="H105" s="32">
        <f t="shared" si="74"/>
        <v>0</v>
      </c>
      <c r="I105" s="471"/>
      <c r="J105" s="290">
        <f t="shared" ref="J105:M105" si="75">SUM(J106:J108)</f>
        <v>0</v>
      </c>
      <c r="K105" s="290">
        <f t="shared" si="75"/>
        <v>0</v>
      </c>
      <c r="L105" s="290">
        <f t="shared" si="75"/>
        <v>0</v>
      </c>
      <c r="M105" s="290">
        <f t="shared" si="75"/>
        <v>0</v>
      </c>
      <c r="N105" s="422">
        <f>E105+H105+J105+K105+L105+M105</f>
        <v>0</v>
      </c>
    </row>
    <row r="106" spans="1:14" s="291" customFormat="1" ht="22.8">
      <c r="A106" s="527"/>
      <c r="B106" s="490"/>
      <c r="C106" s="530"/>
      <c r="D106" s="159" t="s">
        <v>14</v>
      </c>
      <c r="E106" s="449"/>
      <c r="F106" s="449"/>
      <c r="G106" s="449"/>
      <c r="H106" s="449"/>
      <c r="I106" s="455"/>
      <c r="J106" s="283"/>
      <c r="K106" s="283"/>
      <c r="L106" s="283"/>
      <c r="M106" s="371"/>
      <c r="N106" s="422">
        <f>E106+H106+J106+K106+L106+M106</f>
        <v>0</v>
      </c>
    </row>
    <row r="107" spans="1:14" s="291" customFormat="1" ht="22.8">
      <c r="A107" s="527"/>
      <c r="B107" s="490"/>
      <c r="C107" s="530"/>
      <c r="D107" s="159" t="s">
        <v>6</v>
      </c>
      <c r="E107" s="449"/>
      <c r="F107" s="449"/>
      <c r="G107" s="449"/>
      <c r="H107" s="449"/>
      <c r="I107" s="455"/>
      <c r="J107" s="283"/>
      <c r="K107" s="283"/>
      <c r="L107" s="283"/>
      <c r="M107" s="371"/>
      <c r="N107" s="422">
        <f t="shared" ref="N107:N108" si="76">E107+H107+J107+K107+L107+M107</f>
        <v>0</v>
      </c>
    </row>
    <row r="108" spans="1:14" s="291" customFormat="1" ht="22.8">
      <c r="A108" s="528"/>
      <c r="B108" s="491"/>
      <c r="C108" s="531"/>
      <c r="D108" s="159" t="s">
        <v>7</v>
      </c>
      <c r="E108" s="449"/>
      <c r="F108" s="449"/>
      <c r="G108" s="449"/>
      <c r="H108" s="449"/>
      <c r="I108" s="479"/>
      <c r="J108" s="283"/>
      <c r="K108" s="283"/>
      <c r="L108" s="283"/>
      <c r="M108" s="371"/>
      <c r="N108" s="422">
        <f t="shared" si="76"/>
        <v>0</v>
      </c>
    </row>
    <row r="109" spans="1:14" s="291" customFormat="1" ht="40.799999999999997">
      <c r="A109" s="450" t="str">
        <f>E102</f>
        <v>VII</v>
      </c>
      <c r="B109" s="31" t="s">
        <v>37</v>
      </c>
      <c r="C109" s="452"/>
      <c r="D109" s="336" t="s">
        <v>5</v>
      </c>
      <c r="E109" s="337">
        <f>E110+E111+E112</f>
        <v>0</v>
      </c>
      <c r="F109" s="337">
        <f t="shared" ref="F109:H109" si="77">F110+F111+F112</f>
        <v>0</v>
      </c>
      <c r="G109" s="337">
        <f t="shared" si="77"/>
        <v>0</v>
      </c>
      <c r="H109" s="337">
        <f t="shared" si="77"/>
        <v>0</v>
      </c>
      <c r="I109" s="454" t="s">
        <v>113</v>
      </c>
      <c r="J109" s="346">
        <f t="shared" ref="J109:N109" si="78">J110+J111+J112</f>
        <v>0</v>
      </c>
      <c r="K109" s="346">
        <f t="shared" si="78"/>
        <v>0</v>
      </c>
      <c r="L109" s="403">
        <f t="shared" si="78"/>
        <v>0</v>
      </c>
      <c r="M109" s="403">
        <f t="shared" si="78"/>
        <v>0</v>
      </c>
      <c r="N109" s="418">
        <f t="shared" si="78"/>
        <v>0</v>
      </c>
    </row>
    <row r="110" spans="1:14" s="291" customFormat="1">
      <c r="A110" s="450"/>
      <c r="B110" s="457" t="str">
        <f>F102</f>
        <v>МАЛОЕ И СРЕДНЕЕ ПРЕДПРИНИМАТЕЛЬСТВО</v>
      </c>
      <c r="C110" s="452"/>
      <c r="D110" s="347" t="s">
        <v>14</v>
      </c>
      <c r="E110" s="338"/>
      <c r="F110" s="338"/>
      <c r="G110" s="338"/>
      <c r="H110" s="338"/>
      <c r="I110" s="455"/>
      <c r="J110" s="316"/>
      <c r="K110" s="316"/>
      <c r="L110" s="316"/>
      <c r="M110" s="378"/>
      <c r="N110" s="221">
        <f>E110+H110+J110+K110+L110+M110</f>
        <v>0</v>
      </c>
    </row>
    <row r="111" spans="1:14" s="291" customFormat="1">
      <c r="A111" s="450"/>
      <c r="B111" s="458"/>
      <c r="C111" s="452"/>
      <c r="D111" s="347" t="s">
        <v>6</v>
      </c>
      <c r="E111" s="338"/>
      <c r="F111" s="338"/>
      <c r="G111" s="338"/>
      <c r="H111" s="338"/>
      <c r="I111" s="455"/>
      <c r="J111" s="316"/>
      <c r="K111" s="316"/>
      <c r="L111" s="316"/>
      <c r="M111" s="378"/>
      <c r="N111" s="221">
        <f t="shared" ref="N111:N112" si="79">E111+H111+J111+K111+L111+M111</f>
        <v>0</v>
      </c>
    </row>
    <row r="112" spans="1:14" s="291" customFormat="1" ht="21.6" thickBot="1">
      <c r="A112" s="451"/>
      <c r="B112" s="459"/>
      <c r="C112" s="453"/>
      <c r="D112" s="348" t="s">
        <v>7</v>
      </c>
      <c r="E112" s="369"/>
      <c r="F112" s="369"/>
      <c r="G112" s="369"/>
      <c r="H112" s="369"/>
      <c r="I112" s="456"/>
      <c r="J112" s="316"/>
      <c r="K112" s="316"/>
      <c r="L112" s="370"/>
      <c r="M112" s="425"/>
      <c r="N112" s="221">
        <f t="shared" si="79"/>
        <v>0</v>
      </c>
    </row>
    <row r="113" spans="1:14" s="291" customFormat="1" ht="44.25" customHeight="1" thickBot="1">
      <c r="A113" s="27"/>
      <c r="B113" s="28"/>
      <c r="C113" s="28"/>
      <c r="D113" s="28"/>
      <c r="E113" s="48" t="s">
        <v>53</v>
      </c>
      <c r="F113" s="47" t="s">
        <v>43</v>
      </c>
      <c r="G113" s="49"/>
      <c r="H113" s="28"/>
      <c r="I113" s="28"/>
      <c r="J113" s="28"/>
      <c r="K113" s="28"/>
      <c r="L113" s="28"/>
      <c r="M113" s="28"/>
      <c r="N113" s="29"/>
    </row>
    <row r="114" spans="1:14" s="291" customFormat="1" ht="21" customHeight="1" thickBot="1">
      <c r="A114" s="523" t="s">
        <v>22</v>
      </c>
      <c r="B114" s="524"/>
      <c r="C114" s="524"/>
      <c r="D114" s="524"/>
      <c r="E114" s="524"/>
      <c r="F114" s="524"/>
      <c r="G114" s="524"/>
      <c r="H114" s="524"/>
      <c r="I114" s="524"/>
      <c r="J114" s="524"/>
      <c r="K114" s="524"/>
      <c r="L114" s="524"/>
      <c r="M114" s="524"/>
      <c r="N114" s="525"/>
    </row>
    <row r="115" spans="1:14" s="291" customFormat="1" ht="19.2">
      <c r="A115" s="5"/>
      <c r="B115" s="6" t="s">
        <v>10</v>
      </c>
      <c r="C115" s="460" t="s">
        <v>11</v>
      </c>
      <c r="D115" s="461"/>
      <c r="E115" s="461"/>
      <c r="F115" s="461"/>
      <c r="G115" s="461"/>
      <c r="H115" s="461"/>
      <c r="I115" s="461"/>
      <c r="J115" s="462"/>
      <c r="K115" s="462"/>
      <c r="L115" s="462"/>
      <c r="M115" s="463"/>
      <c r="N115" s="464"/>
    </row>
    <row r="116" spans="1:14" s="291" customFormat="1" ht="22.5" customHeight="1">
      <c r="A116" s="526" t="s">
        <v>12</v>
      </c>
      <c r="B116" s="489" t="s">
        <v>160</v>
      </c>
      <c r="C116" s="529"/>
      <c r="D116" s="289" t="s">
        <v>13</v>
      </c>
      <c r="E116" s="32">
        <f t="shared" ref="E116:H116" si="80">SUM(E117:E119)</f>
        <v>5.79</v>
      </c>
      <c r="F116" s="32">
        <f t="shared" si="80"/>
        <v>0.80444300000000002</v>
      </c>
      <c r="G116" s="32">
        <f t="shared" ref="G116" si="81">SUM(G117:G119)</f>
        <v>0.79769999999999996</v>
      </c>
      <c r="H116" s="32">
        <f t="shared" si="80"/>
        <v>0</v>
      </c>
      <c r="I116" s="471"/>
      <c r="J116" s="290">
        <f t="shared" ref="J116:M116" si="82">SUM(J117:J119)</f>
        <v>0</v>
      </c>
      <c r="K116" s="290">
        <f t="shared" si="82"/>
        <v>0</v>
      </c>
      <c r="L116" s="290">
        <f t="shared" si="82"/>
        <v>0</v>
      </c>
      <c r="M116" s="290">
        <f t="shared" si="82"/>
        <v>0</v>
      </c>
      <c r="N116" s="422">
        <f>E116+H116+J116+K116+L116+M116</f>
        <v>5.79</v>
      </c>
    </row>
    <row r="117" spans="1:14" s="291" customFormat="1" ht="22.8">
      <c r="A117" s="527"/>
      <c r="B117" s="490"/>
      <c r="C117" s="530"/>
      <c r="D117" s="159" t="s">
        <v>14</v>
      </c>
      <c r="E117" s="449"/>
      <c r="F117" s="449"/>
      <c r="G117" s="449"/>
      <c r="H117" s="449"/>
      <c r="I117" s="455"/>
      <c r="J117" s="283"/>
      <c r="K117" s="283"/>
      <c r="L117" s="283"/>
      <c r="M117" s="371"/>
      <c r="N117" s="422">
        <f>E117+H117+J117+K117+L117+M117</f>
        <v>0</v>
      </c>
    </row>
    <row r="118" spans="1:14" s="291" customFormat="1" ht="22.8">
      <c r="A118" s="527"/>
      <c r="B118" s="490"/>
      <c r="C118" s="530"/>
      <c r="D118" s="159" t="s">
        <v>6</v>
      </c>
      <c r="E118" s="449">
        <v>5.79</v>
      </c>
      <c r="F118" s="449">
        <v>0.80444300000000002</v>
      </c>
      <c r="G118" s="449">
        <v>0.79769999999999996</v>
      </c>
      <c r="H118" s="449"/>
      <c r="I118" s="455"/>
      <c r="J118" s="283"/>
      <c r="K118" s="283"/>
      <c r="L118" s="283"/>
      <c r="M118" s="371"/>
      <c r="N118" s="422">
        <f t="shared" ref="N118:N119" si="83">E118+H118+J118+K118+L118+M118</f>
        <v>5.79</v>
      </c>
    </row>
    <row r="119" spans="1:14" s="291" customFormat="1" ht="62.4" customHeight="1">
      <c r="A119" s="528"/>
      <c r="B119" s="491"/>
      <c r="C119" s="531"/>
      <c r="D119" s="159" t="s">
        <v>7</v>
      </c>
      <c r="E119" s="449"/>
      <c r="F119" s="449"/>
      <c r="G119" s="449"/>
      <c r="H119" s="449"/>
      <c r="I119" s="479"/>
      <c r="J119" s="283"/>
      <c r="K119" s="283"/>
      <c r="L119" s="283"/>
      <c r="M119" s="371"/>
      <c r="N119" s="422">
        <f t="shared" si="83"/>
        <v>0</v>
      </c>
    </row>
    <row r="120" spans="1:14" s="291" customFormat="1" ht="22.8">
      <c r="A120" s="526" t="s">
        <v>159</v>
      </c>
      <c r="B120" s="489" t="s">
        <v>158</v>
      </c>
      <c r="C120" s="529"/>
      <c r="D120" s="289" t="s">
        <v>13</v>
      </c>
      <c r="E120" s="32">
        <f t="shared" ref="E120:H120" si="84">SUM(E121:E123)</f>
        <v>0.61839</v>
      </c>
      <c r="F120" s="32">
        <f t="shared" si="84"/>
        <v>0</v>
      </c>
      <c r="G120" s="32">
        <f t="shared" si="84"/>
        <v>0</v>
      </c>
      <c r="H120" s="32">
        <f t="shared" si="84"/>
        <v>0</v>
      </c>
      <c r="I120" s="471"/>
      <c r="J120" s="290">
        <f t="shared" ref="J120:M120" si="85">SUM(J121:J123)</f>
        <v>0</v>
      </c>
      <c r="K120" s="290">
        <f t="shared" si="85"/>
        <v>0</v>
      </c>
      <c r="L120" s="290">
        <f t="shared" si="85"/>
        <v>0</v>
      </c>
      <c r="M120" s="290">
        <f t="shared" si="85"/>
        <v>0</v>
      </c>
      <c r="N120" s="422">
        <f>E120+H120+J120+K120+L120+M120</f>
        <v>0.61839</v>
      </c>
    </row>
    <row r="121" spans="1:14" s="291" customFormat="1" ht="22.8">
      <c r="A121" s="527"/>
      <c r="B121" s="490"/>
      <c r="C121" s="530"/>
      <c r="D121" s="159" t="s">
        <v>14</v>
      </c>
      <c r="E121" s="449"/>
      <c r="F121" s="449"/>
      <c r="G121" s="449"/>
      <c r="H121" s="449"/>
      <c r="I121" s="455"/>
      <c r="J121" s="283"/>
      <c r="K121" s="283"/>
      <c r="L121" s="283"/>
      <c r="M121" s="371"/>
      <c r="N121" s="422">
        <f>E121+H121+J121+K121+L121+M121</f>
        <v>0</v>
      </c>
    </row>
    <row r="122" spans="1:14" s="291" customFormat="1" ht="22.8">
      <c r="A122" s="527"/>
      <c r="B122" s="490"/>
      <c r="C122" s="530"/>
      <c r="D122" s="159" t="s">
        <v>6</v>
      </c>
      <c r="E122" s="449">
        <v>0.61839</v>
      </c>
      <c r="F122" s="449"/>
      <c r="G122" s="449"/>
      <c r="H122" s="449"/>
      <c r="I122" s="455"/>
      <c r="J122" s="283"/>
      <c r="K122" s="283"/>
      <c r="L122" s="283"/>
      <c r="M122" s="371"/>
      <c r="N122" s="422">
        <f t="shared" ref="N122:N123" si="86">E122+H122+J122+K122+L122+M122</f>
        <v>0.61839</v>
      </c>
    </row>
    <row r="123" spans="1:14" s="291" customFormat="1" ht="73.2" customHeight="1">
      <c r="A123" s="528"/>
      <c r="B123" s="491"/>
      <c r="C123" s="531"/>
      <c r="D123" s="159" t="s">
        <v>7</v>
      </c>
      <c r="E123" s="449"/>
      <c r="F123" s="449"/>
      <c r="G123" s="449"/>
      <c r="H123" s="449"/>
      <c r="I123" s="479"/>
      <c r="J123" s="283"/>
      <c r="K123" s="283"/>
      <c r="L123" s="283"/>
      <c r="M123" s="371"/>
      <c r="N123" s="422">
        <f t="shared" si="86"/>
        <v>0</v>
      </c>
    </row>
    <row r="124" spans="1:14" s="291" customFormat="1" ht="40.799999999999997">
      <c r="A124" s="450" t="str">
        <f>E113</f>
        <v>VIII</v>
      </c>
      <c r="B124" s="31" t="s">
        <v>37</v>
      </c>
      <c r="C124" s="452"/>
      <c r="D124" s="336" t="s">
        <v>5</v>
      </c>
      <c r="E124" s="337">
        <f>E125+E126+E127</f>
        <v>6.4083899999999998</v>
      </c>
      <c r="F124" s="337">
        <f>F125+F126+F127</f>
        <v>0.80444300000000002</v>
      </c>
      <c r="G124" s="337">
        <f>G125+G126+G127</f>
        <v>0.79769999999999996</v>
      </c>
      <c r="H124" s="337">
        <f t="shared" ref="H124" si="87">H125+H126+H127</f>
        <v>0</v>
      </c>
      <c r="I124" s="454"/>
      <c r="J124" s="346">
        <f t="shared" ref="J124:N124" si="88">J125+J126+J127</f>
        <v>0</v>
      </c>
      <c r="K124" s="346">
        <f t="shared" si="88"/>
        <v>0</v>
      </c>
      <c r="L124" s="403">
        <f t="shared" si="88"/>
        <v>0</v>
      </c>
      <c r="M124" s="403">
        <f t="shared" si="88"/>
        <v>0</v>
      </c>
      <c r="N124" s="418">
        <f t="shared" si="88"/>
        <v>6.4083899999999998</v>
      </c>
    </row>
    <row r="125" spans="1:14" s="291" customFormat="1" ht="20.25" customHeight="1">
      <c r="A125" s="450"/>
      <c r="B125" s="457" t="str">
        <f>F113</f>
        <v>ОБРАЗОВАНИЕ</v>
      </c>
      <c r="C125" s="452"/>
      <c r="D125" s="347" t="s">
        <v>14</v>
      </c>
      <c r="E125" s="338">
        <f>E117+E121</f>
        <v>0</v>
      </c>
      <c r="F125" s="338">
        <f>F117+F121</f>
        <v>0</v>
      </c>
      <c r="G125" s="338">
        <f>G117+G121</f>
        <v>0</v>
      </c>
      <c r="H125" s="338"/>
      <c r="I125" s="532"/>
      <c r="J125" s="316"/>
      <c r="K125" s="316"/>
      <c r="L125" s="316"/>
      <c r="M125" s="378"/>
      <c r="N125" s="221">
        <f>E125+H125+J125+K125+L125+M125</f>
        <v>0</v>
      </c>
    </row>
    <row r="126" spans="1:14" s="291" customFormat="1" ht="20.25" customHeight="1">
      <c r="A126" s="450"/>
      <c r="B126" s="458"/>
      <c r="C126" s="452"/>
      <c r="D126" s="347" t="s">
        <v>6</v>
      </c>
      <c r="E126" s="338">
        <f t="shared" ref="E126:F127" si="89">E118+E122</f>
        <v>6.4083899999999998</v>
      </c>
      <c r="F126" s="338">
        <f t="shared" si="89"/>
        <v>0.80444300000000002</v>
      </c>
      <c r="G126" s="338">
        <f t="shared" ref="G126" si="90">G118+G122</f>
        <v>0.79769999999999996</v>
      </c>
      <c r="H126" s="338"/>
      <c r="I126" s="532"/>
      <c r="J126" s="316"/>
      <c r="K126" s="316"/>
      <c r="L126" s="316"/>
      <c r="M126" s="378"/>
      <c r="N126" s="221">
        <f t="shared" ref="N126:N127" si="91">E126+H126+J126+K126+L126+M126</f>
        <v>6.4083899999999998</v>
      </c>
    </row>
    <row r="127" spans="1:14" s="291" customFormat="1" ht="50.25" customHeight="1" thickBot="1">
      <c r="A127" s="451"/>
      <c r="B127" s="459"/>
      <c r="C127" s="453"/>
      <c r="D127" s="348" t="s">
        <v>7</v>
      </c>
      <c r="E127" s="338">
        <f t="shared" si="89"/>
        <v>0</v>
      </c>
      <c r="F127" s="338">
        <f t="shared" si="89"/>
        <v>0</v>
      </c>
      <c r="G127" s="338">
        <f t="shared" ref="G127" si="92">G119+G123</f>
        <v>0</v>
      </c>
      <c r="H127" s="369"/>
      <c r="I127" s="533"/>
      <c r="J127" s="370"/>
      <c r="K127" s="370"/>
      <c r="L127" s="370"/>
      <c r="M127" s="425"/>
      <c r="N127" s="221">
        <f t="shared" si="91"/>
        <v>0</v>
      </c>
    </row>
    <row r="128" spans="1:14" s="310" customFormat="1" ht="35.25" customHeight="1" thickBot="1">
      <c r="A128" s="27"/>
      <c r="B128" s="28"/>
      <c r="C128" s="28"/>
      <c r="D128" s="28"/>
      <c r="E128" s="48" t="s">
        <v>55</v>
      </c>
      <c r="F128" s="47" t="s">
        <v>39</v>
      </c>
      <c r="G128" s="49"/>
      <c r="H128" s="28"/>
      <c r="I128" s="28"/>
      <c r="J128" s="28"/>
      <c r="K128" s="28"/>
      <c r="L128" s="28"/>
      <c r="M128" s="28"/>
      <c r="N128" s="29"/>
    </row>
    <row r="129" spans="1:19" s="310" customFormat="1" ht="18" customHeight="1">
      <c r="A129" s="358"/>
      <c r="B129" s="345" t="s">
        <v>10</v>
      </c>
      <c r="C129" s="501" t="s">
        <v>11</v>
      </c>
      <c r="D129" s="501"/>
      <c r="E129" s="501"/>
      <c r="F129" s="501"/>
      <c r="G129" s="501"/>
      <c r="H129" s="501"/>
      <c r="I129" s="501"/>
      <c r="J129" s="462"/>
      <c r="K129" s="462"/>
      <c r="L129" s="462"/>
      <c r="M129" s="463"/>
      <c r="N129" s="464"/>
    </row>
    <row r="130" spans="1:19" ht="49.2" customHeight="1">
      <c r="A130" s="508" t="s">
        <v>12</v>
      </c>
      <c r="B130" s="522" t="s">
        <v>85</v>
      </c>
      <c r="C130" s="646"/>
      <c r="D130" s="289" t="s">
        <v>13</v>
      </c>
      <c r="E130" s="32">
        <f>SUM(E131:E133)</f>
        <v>0</v>
      </c>
      <c r="F130" s="32">
        <f>SUM(F131:F133)</f>
        <v>0</v>
      </c>
      <c r="G130" s="32">
        <f>SUM(G131:G133)</f>
        <v>0</v>
      </c>
      <c r="H130" s="32">
        <f>SUM(H131:H133)</f>
        <v>0</v>
      </c>
      <c r="I130" s="471" t="s">
        <v>86</v>
      </c>
      <c r="J130" s="290">
        <f>SUM(J131:J133)</f>
        <v>50.33</v>
      </c>
      <c r="K130" s="290">
        <f>SUM(K131:K133)</f>
        <v>0</v>
      </c>
      <c r="L130" s="290">
        <f>SUM(L131:L133)</f>
        <v>0</v>
      </c>
      <c r="M130" s="290">
        <f>SUM(M131:M133)</f>
        <v>0</v>
      </c>
      <c r="N130" s="422">
        <f>E130+H130+J130+K130+L130+M130</f>
        <v>50.33</v>
      </c>
    </row>
    <row r="131" spans="1:19" s="288" customFormat="1" ht="22.8">
      <c r="A131" s="508"/>
      <c r="B131" s="522"/>
      <c r="C131" s="646"/>
      <c r="D131" s="159" t="s">
        <v>14</v>
      </c>
      <c r="E131" s="449"/>
      <c r="F131" s="449"/>
      <c r="G131" s="449"/>
      <c r="H131" s="449"/>
      <c r="I131" s="632"/>
      <c r="J131" s="349">
        <v>0</v>
      </c>
      <c r="K131" s="283"/>
      <c r="L131" s="283"/>
      <c r="M131" s="371"/>
      <c r="N131" s="422">
        <f>E131+H131+J131+K131+L131+M131</f>
        <v>0</v>
      </c>
    </row>
    <row r="132" spans="1:19" s="320" customFormat="1" ht="22.5" customHeight="1">
      <c r="A132" s="508"/>
      <c r="B132" s="522"/>
      <c r="C132" s="646"/>
      <c r="D132" s="159" t="s">
        <v>6</v>
      </c>
      <c r="E132" s="449"/>
      <c r="F132" s="449"/>
      <c r="G132" s="449"/>
      <c r="H132" s="449"/>
      <c r="I132" s="632"/>
      <c r="J132" s="385">
        <v>46.65</v>
      </c>
      <c r="K132" s="283"/>
      <c r="L132" s="283"/>
      <c r="M132" s="371"/>
      <c r="N132" s="422">
        <f t="shared" ref="N132:N133" si="93">E132+H132+J132+K132+L132+M132</f>
        <v>46.65</v>
      </c>
    </row>
    <row r="133" spans="1:19" s="320" customFormat="1" ht="22.5" customHeight="1">
      <c r="A133" s="508"/>
      <c r="B133" s="522"/>
      <c r="C133" s="646"/>
      <c r="D133" s="159" t="s">
        <v>7</v>
      </c>
      <c r="E133" s="449"/>
      <c r="F133" s="449"/>
      <c r="G133" s="449"/>
      <c r="H133" s="449"/>
      <c r="I133" s="633"/>
      <c r="J133" s="351">
        <v>3.68</v>
      </c>
      <c r="K133" s="283"/>
      <c r="L133" s="283"/>
      <c r="M133" s="371"/>
      <c r="N133" s="422">
        <f t="shared" si="93"/>
        <v>3.68</v>
      </c>
    </row>
    <row r="134" spans="1:19" s="320" customFormat="1" ht="22.5" customHeight="1">
      <c r="A134" s="359"/>
      <c r="B134" s="543" t="s">
        <v>87</v>
      </c>
      <c r="C134" s="386"/>
      <c r="D134" s="289" t="s">
        <v>13</v>
      </c>
      <c r="E134" s="32">
        <f>SUM(E135:E137)</f>
        <v>0</v>
      </c>
      <c r="F134" s="32">
        <f>SUM(F135:F137)</f>
        <v>0</v>
      </c>
      <c r="G134" s="32">
        <f>SUM(G135:G137)</f>
        <v>0</v>
      </c>
      <c r="H134" s="32">
        <f>SUM(H135:H137)</f>
        <v>0</v>
      </c>
      <c r="I134" s="544" t="s">
        <v>94</v>
      </c>
      <c r="J134" s="290">
        <f>SUM(J135:J137)</f>
        <v>0</v>
      </c>
      <c r="K134" s="290">
        <f>SUM(K135:K137)</f>
        <v>6.4</v>
      </c>
      <c r="L134" s="290">
        <f>SUM(L135:L137)</f>
        <v>0</v>
      </c>
      <c r="M134" s="290">
        <f>SUM(M135:M137)</f>
        <v>0</v>
      </c>
      <c r="N134" s="422">
        <f>E134+H134+J134+K134+L134+M134</f>
        <v>6.4</v>
      </c>
    </row>
    <row r="135" spans="1:19" s="320" customFormat="1" ht="22.5" customHeight="1">
      <c r="A135" s="359"/>
      <c r="B135" s="543"/>
      <c r="C135" s="386"/>
      <c r="D135" s="159" t="s">
        <v>14</v>
      </c>
      <c r="E135" s="449"/>
      <c r="F135" s="449"/>
      <c r="G135" s="449"/>
      <c r="H135" s="449"/>
      <c r="I135" s="545"/>
      <c r="J135" s="283"/>
      <c r="K135" s="448">
        <v>0</v>
      </c>
      <c r="L135" s="283"/>
      <c r="M135" s="371"/>
      <c r="N135" s="422">
        <f>E135+H135+J135+K135+L135+M135</f>
        <v>0</v>
      </c>
    </row>
    <row r="136" spans="1:19" ht="28.8">
      <c r="A136" s="359"/>
      <c r="B136" s="543"/>
      <c r="C136" s="386"/>
      <c r="D136" s="159" t="s">
        <v>6</v>
      </c>
      <c r="E136" s="449"/>
      <c r="F136" s="449"/>
      <c r="G136" s="449"/>
      <c r="H136" s="449"/>
      <c r="I136" s="545"/>
      <c r="J136" s="283"/>
      <c r="K136" s="448">
        <v>6.2080000000000002</v>
      </c>
      <c r="L136" s="283"/>
      <c r="M136" s="371"/>
      <c r="N136" s="422">
        <f t="shared" ref="N136:N137" si="94">E136+H136+J136+K136+L136+M136</f>
        <v>6.2080000000000002</v>
      </c>
      <c r="S136" s="322"/>
    </row>
    <row r="137" spans="1:19" ht="22.5" customHeight="1">
      <c r="A137" s="359"/>
      <c r="B137" s="543"/>
      <c r="C137" s="386"/>
      <c r="D137" s="159" t="s">
        <v>7</v>
      </c>
      <c r="E137" s="449"/>
      <c r="F137" s="449"/>
      <c r="G137" s="449"/>
      <c r="H137" s="449"/>
      <c r="I137" s="546"/>
      <c r="J137" s="283"/>
      <c r="K137" s="377">
        <v>0.192</v>
      </c>
      <c r="L137" s="283"/>
      <c r="M137" s="371"/>
      <c r="N137" s="422">
        <f t="shared" si="94"/>
        <v>0.192</v>
      </c>
    </row>
    <row r="138" spans="1:19" ht="22.8">
      <c r="A138" s="359"/>
      <c r="B138" s="509" t="s">
        <v>129</v>
      </c>
      <c r="C138" s="386"/>
      <c r="D138" s="289" t="s">
        <v>13</v>
      </c>
      <c r="E138" s="32">
        <f>SUM(E139:E141)</f>
        <v>0</v>
      </c>
      <c r="F138" s="32">
        <f>SUM(F139:F141)</f>
        <v>0</v>
      </c>
      <c r="G138" s="32">
        <f>SUM(G139:G141)</f>
        <v>0</v>
      </c>
      <c r="H138" s="32">
        <f>SUM(H139:H141)</f>
        <v>0</v>
      </c>
      <c r="I138" s="544" t="s">
        <v>94</v>
      </c>
      <c r="J138" s="351"/>
      <c r="K138" s="290">
        <f>SUM(K139:K141)</f>
        <v>19.550999999999998</v>
      </c>
      <c r="L138" s="283"/>
      <c r="M138" s="290">
        <f>SUM(M139:M141)</f>
        <v>0</v>
      </c>
      <c r="N138" s="422">
        <f>E138+H138+J138+K138+L138+M138</f>
        <v>19.550999999999998</v>
      </c>
    </row>
    <row r="139" spans="1:19" ht="22.8">
      <c r="A139" s="359"/>
      <c r="B139" s="510"/>
      <c r="C139" s="386"/>
      <c r="D139" s="159" t="s">
        <v>14</v>
      </c>
      <c r="E139" s="449"/>
      <c r="F139" s="449"/>
      <c r="G139" s="449"/>
      <c r="H139" s="449"/>
      <c r="I139" s="545"/>
      <c r="J139" s="351"/>
      <c r="K139" s="448">
        <v>18.585999999999999</v>
      </c>
      <c r="L139" s="283"/>
      <c r="M139" s="371"/>
      <c r="N139" s="422">
        <f>E139+H139+J139+K139+L139+M139</f>
        <v>18.585999999999999</v>
      </c>
    </row>
    <row r="140" spans="1:19" ht="22.8">
      <c r="A140" s="359"/>
      <c r="B140" s="510"/>
      <c r="C140" s="386"/>
      <c r="D140" s="159" t="s">
        <v>6</v>
      </c>
      <c r="E140" s="449"/>
      <c r="F140" s="449"/>
      <c r="G140" s="449"/>
      <c r="H140" s="449"/>
      <c r="I140" s="545"/>
      <c r="J140" s="351"/>
      <c r="K140" s="448">
        <v>0.379</v>
      </c>
      <c r="L140" s="283"/>
      <c r="M140" s="371"/>
      <c r="N140" s="422">
        <f t="shared" ref="N140:N141" si="95">E140+H140+J140+K140+L140+M140</f>
        <v>0.379</v>
      </c>
    </row>
    <row r="141" spans="1:19" ht="22.5" customHeight="1">
      <c r="A141" s="359"/>
      <c r="B141" s="511"/>
      <c r="C141" s="386"/>
      <c r="D141" s="159" t="s">
        <v>7</v>
      </c>
      <c r="E141" s="449"/>
      <c r="F141" s="449"/>
      <c r="G141" s="449"/>
      <c r="H141" s="449"/>
      <c r="I141" s="546"/>
      <c r="J141" s="351"/>
      <c r="K141" s="377">
        <v>0.58599999999999997</v>
      </c>
      <c r="L141" s="283"/>
      <c r="M141" s="371"/>
      <c r="N141" s="422">
        <f t="shared" si="95"/>
        <v>0.58599999999999997</v>
      </c>
    </row>
    <row r="142" spans="1:19" ht="22.8">
      <c r="A142" s="359"/>
      <c r="B142" s="543" t="s">
        <v>134</v>
      </c>
      <c r="C142" s="386"/>
      <c r="D142" s="289" t="s">
        <v>13</v>
      </c>
      <c r="E142" s="32">
        <f>SUM(E143:E145)</f>
        <v>0</v>
      </c>
      <c r="F142" s="32">
        <f>SUM(F143:F145)</f>
        <v>0</v>
      </c>
      <c r="G142" s="32">
        <f>SUM(G143:G145)</f>
        <v>0</v>
      </c>
      <c r="H142" s="32">
        <f>SUM(H143:H145)</f>
        <v>0</v>
      </c>
      <c r="I142" s="544" t="s">
        <v>135</v>
      </c>
      <c r="J142" s="290">
        <f>SUM(J143:J145)</f>
        <v>0</v>
      </c>
      <c r="K142" s="290">
        <f>SUM(K143:K145)</f>
        <v>0</v>
      </c>
      <c r="L142" s="290">
        <f>SUM(L143:L145)</f>
        <v>8.8860600000000005</v>
      </c>
      <c r="M142" s="290">
        <f>SUM(M143:M145)</f>
        <v>0</v>
      </c>
      <c r="N142" s="422">
        <f>E142+H142+J142+K142+L142+M142</f>
        <v>8.8860600000000005</v>
      </c>
    </row>
    <row r="143" spans="1:19" ht="22.8">
      <c r="A143" s="359"/>
      <c r="B143" s="543"/>
      <c r="C143" s="386"/>
      <c r="D143" s="159" t="s">
        <v>14</v>
      </c>
      <c r="E143" s="449"/>
      <c r="F143" s="449"/>
      <c r="G143" s="449"/>
      <c r="H143" s="449"/>
      <c r="I143" s="545"/>
      <c r="J143" s="351"/>
      <c r="K143" s="283"/>
      <c r="L143" s="448">
        <v>0</v>
      </c>
      <c r="M143" s="371"/>
      <c r="N143" s="422">
        <f>E143+H143+J143+K143+L143+M143</f>
        <v>0</v>
      </c>
    </row>
    <row r="144" spans="1:19" ht="22.8">
      <c r="A144" s="359"/>
      <c r="B144" s="543"/>
      <c r="C144" s="386"/>
      <c r="D144" s="159" t="s">
        <v>6</v>
      </c>
      <c r="E144" s="449"/>
      <c r="F144" s="449"/>
      <c r="G144" s="449"/>
      <c r="H144" s="449"/>
      <c r="I144" s="545"/>
      <c r="J144" s="351"/>
      <c r="K144" s="283"/>
      <c r="L144" s="448">
        <v>8.1722000000000001</v>
      </c>
      <c r="M144" s="371"/>
      <c r="N144" s="422">
        <f t="shared" ref="N144:N145" si="96">E144+H144+J144+K144+L144+M144</f>
        <v>8.1722000000000001</v>
      </c>
    </row>
    <row r="145" spans="1:14" ht="22.5" customHeight="1">
      <c r="A145" s="359"/>
      <c r="B145" s="509"/>
      <c r="C145" s="386"/>
      <c r="D145" s="159" t="s">
        <v>7</v>
      </c>
      <c r="E145" s="449"/>
      <c r="F145" s="449"/>
      <c r="G145" s="449"/>
      <c r="H145" s="449"/>
      <c r="I145" s="546"/>
      <c r="J145" s="351"/>
      <c r="K145" s="283"/>
      <c r="L145" s="377">
        <v>0.71386000000000005</v>
      </c>
      <c r="M145" s="371"/>
      <c r="N145" s="422">
        <f t="shared" si="96"/>
        <v>0.71386000000000005</v>
      </c>
    </row>
    <row r="146" spans="1:14" ht="22.8">
      <c r="A146" s="359"/>
      <c r="B146" s="543" t="s">
        <v>88</v>
      </c>
      <c r="C146" s="386"/>
      <c r="D146" s="289" t="s">
        <v>13</v>
      </c>
      <c r="E146" s="32">
        <f>SUM(E147:E149)</f>
        <v>0</v>
      </c>
      <c r="F146" s="32">
        <f>SUM(F147:F149)</f>
        <v>0</v>
      </c>
      <c r="G146" s="32">
        <f>SUM(G147:G149)</f>
        <v>0</v>
      </c>
      <c r="H146" s="32">
        <f>SUM(H147:H149)</f>
        <v>0</v>
      </c>
      <c r="I146" s="544" t="s">
        <v>94</v>
      </c>
      <c r="J146" s="290">
        <f>SUM(J147:J149)</f>
        <v>0</v>
      </c>
      <c r="K146" s="290">
        <f>SUM(K147:K149)</f>
        <v>5.4605000000000006</v>
      </c>
      <c r="L146" s="290">
        <f>SUM(L147:L149)</f>
        <v>0</v>
      </c>
      <c r="M146" s="290">
        <f>SUM(M147:M149)</f>
        <v>0</v>
      </c>
      <c r="N146" s="422">
        <f>E146+H146+J146+K146+L146+M146</f>
        <v>5.4605000000000006</v>
      </c>
    </row>
    <row r="147" spans="1:14" ht="22.8">
      <c r="A147" s="359"/>
      <c r="B147" s="543"/>
      <c r="C147" s="386"/>
      <c r="D147" s="159" t="s">
        <v>14</v>
      </c>
      <c r="E147" s="449"/>
      <c r="F147" s="449"/>
      <c r="G147" s="449"/>
      <c r="H147" s="449"/>
      <c r="I147" s="545"/>
      <c r="J147" s="351"/>
      <c r="K147" s="448">
        <v>0</v>
      </c>
      <c r="L147" s="283"/>
      <c r="M147" s="371"/>
      <c r="N147" s="422">
        <f>E147+H147+J147+K147+L147+M147</f>
        <v>0</v>
      </c>
    </row>
    <row r="148" spans="1:14" ht="157.5" customHeight="1">
      <c r="A148" s="359"/>
      <c r="B148" s="543"/>
      <c r="C148" s="386"/>
      <c r="D148" s="159" t="s">
        <v>6</v>
      </c>
      <c r="E148" s="449"/>
      <c r="F148" s="449"/>
      <c r="G148" s="449"/>
      <c r="H148" s="449"/>
      <c r="I148" s="545"/>
      <c r="J148" s="351"/>
      <c r="K148" s="448">
        <v>5.2967000000000004</v>
      </c>
      <c r="L148" s="283"/>
      <c r="M148" s="371"/>
      <c r="N148" s="422">
        <f t="shared" ref="N148:N149" si="97">E148+H148+J148+K148+L148+M148</f>
        <v>5.2967000000000004</v>
      </c>
    </row>
    <row r="149" spans="1:14" ht="22.8">
      <c r="A149" s="359"/>
      <c r="B149" s="543"/>
      <c r="C149" s="386"/>
      <c r="D149" s="159" t="s">
        <v>7</v>
      </c>
      <c r="E149" s="449"/>
      <c r="F149" s="449"/>
      <c r="G149" s="449"/>
      <c r="H149" s="449"/>
      <c r="I149" s="546"/>
      <c r="J149" s="351"/>
      <c r="K149" s="377">
        <v>0.1638</v>
      </c>
      <c r="L149" s="283"/>
      <c r="M149" s="371"/>
      <c r="N149" s="422">
        <f t="shared" si="97"/>
        <v>0.1638</v>
      </c>
    </row>
    <row r="150" spans="1:14" ht="22.8">
      <c r="A150" s="359"/>
      <c r="B150" s="543" t="s">
        <v>89</v>
      </c>
      <c r="C150" s="386"/>
      <c r="D150" s="289" t="s">
        <v>13</v>
      </c>
      <c r="E150" s="32">
        <f>SUM(E151:E153)</f>
        <v>0</v>
      </c>
      <c r="F150" s="32">
        <f>SUM(F151:F153)</f>
        <v>0</v>
      </c>
      <c r="G150" s="32">
        <f>SUM(G151:G153)</f>
        <v>0</v>
      </c>
      <c r="H150" s="32">
        <f>SUM(H151:H153)</f>
        <v>0</v>
      </c>
      <c r="I150" s="544" t="s">
        <v>93</v>
      </c>
      <c r="J150" s="290">
        <f>SUM(J151:J153)</f>
        <v>2.4535</v>
      </c>
      <c r="K150" s="290">
        <f>SUM(K151:K153)</f>
        <v>0</v>
      </c>
      <c r="L150" s="290">
        <f>SUM(L151:L153)</f>
        <v>0</v>
      </c>
      <c r="M150" s="290">
        <f>SUM(M151:M153)</f>
        <v>0</v>
      </c>
      <c r="N150" s="422">
        <f>E150+H150+J150+K150+L150+M150</f>
        <v>2.4535</v>
      </c>
    </row>
    <row r="151" spans="1:14" ht="22.5" customHeight="1">
      <c r="A151" s="359"/>
      <c r="B151" s="543"/>
      <c r="C151" s="386"/>
      <c r="D151" s="159" t="s">
        <v>14</v>
      </c>
      <c r="E151" s="449"/>
      <c r="F151" s="449"/>
      <c r="G151" s="449"/>
      <c r="H151" s="449"/>
      <c r="I151" s="545"/>
      <c r="J151" s="448">
        <v>0</v>
      </c>
      <c r="K151" s="283"/>
      <c r="L151" s="283"/>
      <c r="M151" s="371"/>
      <c r="N151" s="422">
        <f>E151+H151+J151+K151+L151+M151</f>
        <v>0</v>
      </c>
    </row>
    <row r="152" spans="1:14" ht="22.8">
      <c r="A152" s="359"/>
      <c r="B152" s="543"/>
      <c r="C152" s="386"/>
      <c r="D152" s="159" t="s">
        <v>6</v>
      </c>
      <c r="E152" s="449"/>
      <c r="F152" s="449"/>
      <c r="G152" s="449"/>
      <c r="H152" s="449"/>
      <c r="I152" s="545"/>
      <c r="J152" s="448">
        <v>2.38</v>
      </c>
      <c r="K152" s="283"/>
      <c r="L152" s="283"/>
      <c r="M152" s="371"/>
      <c r="N152" s="422">
        <f t="shared" ref="N152:N153" si="98">E152+H152+J152+K152+L152+M152</f>
        <v>2.38</v>
      </c>
    </row>
    <row r="153" spans="1:14" ht="22.8">
      <c r="A153" s="359"/>
      <c r="B153" s="543"/>
      <c r="C153" s="386"/>
      <c r="D153" s="159" t="s">
        <v>7</v>
      </c>
      <c r="E153" s="449"/>
      <c r="F153" s="449"/>
      <c r="G153" s="449"/>
      <c r="H153" s="449"/>
      <c r="I153" s="546"/>
      <c r="J153" s="377">
        <v>7.3499999999999996E-2</v>
      </c>
      <c r="K153" s="283"/>
      <c r="L153" s="283"/>
      <c r="M153" s="371"/>
      <c r="N153" s="422">
        <f t="shared" si="98"/>
        <v>7.3499999999999996E-2</v>
      </c>
    </row>
    <row r="154" spans="1:14" ht="22.8">
      <c r="A154" s="359"/>
      <c r="B154" s="509" t="s">
        <v>90</v>
      </c>
      <c r="C154" s="386"/>
      <c r="D154" s="289" t="s">
        <v>13</v>
      </c>
      <c r="E154" s="32">
        <f>SUM(E155:E157)</f>
        <v>0</v>
      </c>
      <c r="F154" s="32">
        <f>SUM(F155:F157)</f>
        <v>0</v>
      </c>
      <c r="G154" s="32">
        <f>SUM(G155:G157)</f>
        <v>0</v>
      </c>
      <c r="H154" s="32">
        <f>SUM(H155:H157)</f>
        <v>0</v>
      </c>
      <c r="I154" s="544" t="s">
        <v>94</v>
      </c>
      <c r="J154" s="290">
        <f>SUM(J155:J157)</f>
        <v>0</v>
      </c>
      <c r="K154" s="290">
        <f>SUM(K155:K157)</f>
        <v>1.6165</v>
      </c>
      <c r="L154" s="290">
        <f>SUM(L155:L157)</f>
        <v>0</v>
      </c>
      <c r="M154" s="290">
        <f>SUM(M155:M157)</f>
        <v>0</v>
      </c>
      <c r="N154" s="422">
        <f>E154+H154+J154+K154+L154+M154</f>
        <v>1.6165</v>
      </c>
    </row>
    <row r="155" spans="1:14" ht="22.5" customHeight="1">
      <c r="A155" s="359"/>
      <c r="B155" s="510"/>
      <c r="C155" s="386"/>
      <c r="D155" s="159" t="s">
        <v>14</v>
      </c>
      <c r="E155" s="449"/>
      <c r="F155" s="449"/>
      <c r="G155" s="449"/>
      <c r="H155" s="449"/>
      <c r="I155" s="545"/>
      <c r="J155" s="351"/>
      <c r="K155" s="448">
        <v>0</v>
      </c>
      <c r="L155" s="283"/>
      <c r="M155" s="371"/>
      <c r="N155" s="422">
        <f>E155+H155+J155+K155+L155+M155</f>
        <v>0</v>
      </c>
    </row>
    <row r="156" spans="1:14" ht="22.8">
      <c r="A156" s="359"/>
      <c r="B156" s="510"/>
      <c r="C156" s="386"/>
      <c r="D156" s="159" t="s">
        <v>6</v>
      </c>
      <c r="E156" s="449"/>
      <c r="F156" s="449"/>
      <c r="G156" s="449"/>
      <c r="H156" s="449"/>
      <c r="I156" s="545"/>
      <c r="J156" s="351"/>
      <c r="K156" s="448">
        <v>1.5680000000000001</v>
      </c>
      <c r="L156" s="283"/>
      <c r="M156" s="371"/>
      <c r="N156" s="422">
        <f t="shared" ref="N156:N157" si="99">E156+H156+J156+K156+L156+M156</f>
        <v>1.5680000000000001</v>
      </c>
    </row>
    <row r="157" spans="1:14" ht="22.8">
      <c r="A157" s="359"/>
      <c r="B157" s="511"/>
      <c r="C157" s="386"/>
      <c r="D157" s="159" t="s">
        <v>7</v>
      </c>
      <c r="E157" s="449"/>
      <c r="F157" s="449"/>
      <c r="G157" s="449"/>
      <c r="H157" s="449"/>
      <c r="I157" s="546"/>
      <c r="J157" s="351"/>
      <c r="K157" s="377">
        <v>4.8500000000000001E-2</v>
      </c>
      <c r="L157" s="283"/>
      <c r="M157" s="371"/>
      <c r="N157" s="422">
        <f t="shared" si="99"/>
        <v>4.8500000000000001E-2</v>
      </c>
    </row>
    <row r="158" spans="1:14" ht="22.8">
      <c r="A158" s="359"/>
      <c r="B158" s="543" t="s">
        <v>91</v>
      </c>
      <c r="C158" s="386"/>
      <c r="D158" s="289" t="s">
        <v>13</v>
      </c>
      <c r="E158" s="32">
        <f>SUM(E159:E161)</f>
        <v>0</v>
      </c>
      <c r="F158" s="32">
        <f>SUM(F159:F161)</f>
        <v>0</v>
      </c>
      <c r="G158" s="32">
        <f>SUM(G159:G161)</f>
        <v>0</v>
      </c>
      <c r="H158" s="32">
        <f>SUM(H159:H161)</f>
        <v>0</v>
      </c>
      <c r="I158" s="544" t="s">
        <v>94</v>
      </c>
      <c r="J158" s="290">
        <f>SUM(J159:J161)</f>
        <v>0</v>
      </c>
      <c r="K158" s="290">
        <f>SUM(K159:K161)</f>
        <v>2.1741999999999999</v>
      </c>
      <c r="L158" s="290">
        <f>SUM(L159:L161)</f>
        <v>0</v>
      </c>
      <c r="M158" s="290">
        <f>SUM(M159:M161)</f>
        <v>0</v>
      </c>
      <c r="N158" s="422">
        <f>E158+H158+J158+K158+L158+M158</f>
        <v>2.1741999999999999</v>
      </c>
    </row>
    <row r="159" spans="1:14" ht="22.5" customHeight="1">
      <c r="A159" s="359"/>
      <c r="B159" s="543"/>
      <c r="C159" s="386"/>
      <c r="D159" s="159" t="s">
        <v>14</v>
      </c>
      <c r="E159" s="449"/>
      <c r="F159" s="449"/>
      <c r="G159" s="449"/>
      <c r="H159" s="449"/>
      <c r="I159" s="545"/>
      <c r="J159" s="351"/>
      <c r="K159" s="448">
        <v>0</v>
      </c>
      <c r="L159" s="283"/>
      <c r="M159" s="371"/>
      <c r="N159" s="422">
        <f>E159+H159+J159+K159+L159+M159</f>
        <v>0</v>
      </c>
    </row>
    <row r="160" spans="1:14" ht="22.8">
      <c r="A160" s="359"/>
      <c r="B160" s="543"/>
      <c r="C160" s="386"/>
      <c r="D160" s="159" t="s">
        <v>6</v>
      </c>
      <c r="E160" s="449"/>
      <c r="F160" s="449"/>
      <c r="G160" s="449"/>
      <c r="H160" s="449"/>
      <c r="I160" s="545"/>
      <c r="J160" s="351"/>
      <c r="K160" s="448">
        <v>2.109</v>
      </c>
      <c r="L160" s="283"/>
      <c r="M160" s="371"/>
      <c r="N160" s="422">
        <f t="shared" ref="N160:N161" si="100">E160+H160+J160+K160+L160+M160</f>
        <v>2.109</v>
      </c>
    </row>
    <row r="161" spans="1:14" ht="22.8">
      <c r="A161" s="359"/>
      <c r="B161" s="509"/>
      <c r="C161" s="386"/>
      <c r="D161" s="159" t="s">
        <v>7</v>
      </c>
      <c r="E161" s="449"/>
      <c r="F161" s="449"/>
      <c r="G161" s="449"/>
      <c r="H161" s="449"/>
      <c r="I161" s="546"/>
      <c r="J161" s="351"/>
      <c r="K161" s="377">
        <v>6.5199999999999994E-2</v>
      </c>
      <c r="L161" s="283"/>
      <c r="M161" s="371"/>
      <c r="N161" s="422">
        <f t="shared" si="100"/>
        <v>6.5199999999999994E-2</v>
      </c>
    </row>
    <row r="162" spans="1:14" ht="38.4" customHeight="1">
      <c r="A162" s="359"/>
      <c r="B162" s="489" t="s">
        <v>92</v>
      </c>
      <c r="C162" s="386"/>
      <c r="D162" s="289" t="s">
        <v>13</v>
      </c>
      <c r="E162" s="32">
        <f>SUM(E163:E165)</f>
        <v>0</v>
      </c>
      <c r="F162" s="32">
        <f>SUM(F163:F165)</f>
        <v>0</v>
      </c>
      <c r="G162" s="32">
        <f>SUM(G163:G165)</f>
        <v>0</v>
      </c>
      <c r="H162" s="32">
        <f>SUM(H163:H165)</f>
        <v>0</v>
      </c>
      <c r="I162" s="544" t="s">
        <v>94</v>
      </c>
      <c r="J162" s="290">
        <f>SUM(J163:J165)</f>
        <v>0</v>
      </c>
      <c r="K162" s="290">
        <f>SUM(K163:K165)</f>
        <v>15.495744999999999</v>
      </c>
      <c r="L162" s="290">
        <f>SUM(L163:L165)</f>
        <v>0</v>
      </c>
      <c r="M162" s="290">
        <f>SUM(M163:M165)</f>
        <v>0</v>
      </c>
      <c r="N162" s="422">
        <f>E162+H162+J162+K162+L162+M162</f>
        <v>15.495744999999999</v>
      </c>
    </row>
    <row r="163" spans="1:14" ht="22.95" customHeight="1">
      <c r="A163" s="359"/>
      <c r="B163" s="490"/>
      <c r="C163" s="386"/>
      <c r="D163" s="159" t="s">
        <v>14</v>
      </c>
      <c r="E163" s="449"/>
      <c r="F163" s="449"/>
      <c r="G163" s="449"/>
      <c r="H163" s="449"/>
      <c r="I163" s="547"/>
      <c r="J163" s="351"/>
      <c r="K163" s="448">
        <v>0</v>
      </c>
      <c r="L163" s="283"/>
      <c r="M163" s="371"/>
      <c r="N163" s="422">
        <f>E163+H163+J163+K163+L163+M163</f>
        <v>0</v>
      </c>
    </row>
    <row r="164" spans="1:14" ht="22.8">
      <c r="A164" s="359"/>
      <c r="B164" s="490"/>
      <c r="C164" s="386"/>
      <c r="D164" s="159" t="s">
        <v>6</v>
      </c>
      <c r="E164" s="449"/>
      <c r="F164" s="449"/>
      <c r="G164" s="449"/>
      <c r="H164" s="449"/>
      <c r="I164" s="547"/>
      <c r="J164" s="351"/>
      <c r="K164" s="448">
        <v>15.03</v>
      </c>
      <c r="L164" s="283"/>
      <c r="M164" s="371"/>
      <c r="N164" s="422">
        <f t="shared" ref="N164:N165" si="101">E164+H164+J164+K164+L164+M164</f>
        <v>15.03</v>
      </c>
    </row>
    <row r="165" spans="1:14" ht="22.8">
      <c r="A165" s="359"/>
      <c r="B165" s="491"/>
      <c r="C165" s="386"/>
      <c r="D165" s="159" t="s">
        <v>7</v>
      </c>
      <c r="E165" s="449"/>
      <c r="F165" s="449"/>
      <c r="G165" s="449"/>
      <c r="H165" s="449"/>
      <c r="I165" s="548"/>
      <c r="J165" s="351"/>
      <c r="K165" s="377">
        <v>0.46574500000000002</v>
      </c>
      <c r="L165" s="283"/>
      <c r="M165" s="371"/>
      <c r="N165" s="422">
        <f t="shared" si="101"/>
        <v>0.46574500000000002</v>
      </c>
    </row>
    <row r="166" spans="1:14" ht="27.6" customHeight="1">
      <c r="A166" s="405"/>
      <c r="B166" s="509" t="s">
        <v>147</v>
      </c>
      <c r="C166" s="386"/>
      <c r="D166" s="289" t="s">
        <v>13</v>
      </c>
      <c r="E166" s="382">
        <f>E167+E168+E169</f>
        <v>0</v>
      </c>
      <c r="F166" s="382">
        <f t="shared" ref="F166:H166" si="102">F167+F168+F169</f>
        <v>0</v>
      </c>
      <c r="G166" s="382">
        <f t="shared" si="102"/>
        <v>0</v>
      </c>
      <c r="H166" s="382">
        <f t="shared" si="102"/>
        <v>0</v>
      </c>
      <c r="I166" s="544"/>
      <c r="J166" s="351"/>
      <c r="K166" s="377"/>
      <c r="L166" s="283"/>
      <c r="M166" s="384">
        <f t="shared" ref="M166" si="103">M167+M168+M169</f>
        <v>0.75</v>
      </c>
      <c r="N166" s="422">
        <f>E166+H166+J166+K166+L166+M166</f>
        <v>0.75</v>
      </c>
    </row>
    <row r="167" spans="1:14" ht="22.8">
      <c r="A167" s="405"/>
      <c r="B167" s="510"/>
      <c r="C167" s="386"/>
      <c r="D167" s="159" t="s">
        <v>14</v>
      </c>
      <c r="E167" s="449"/>
      <c r="F167" s="449"/>
      <c r="G167" s="449"/>
      <c r="H167" s="449"/>
      <c r="I167" s="547"/>
      <c r="J167" s="351"/>
      <c r="K167" s="377"/>
      <c r="L167" s="283"/>
      <c r="M167" s="371"/>
      <c r="N167" s="422">
        <f>E167+H167+J167+K167+L167+M167</f>
        <v>0</v>
      </c>
    </row>
    <row r="168" spans="1:14" ht="22.8">
      <c r="A168" s="405"/>
      <c r="B168" s="510"/>
      <c r="C168" s="386"/>
      <c r="D168" s="159" t="s">
        <v>6</v>
      </c>
      <c r="E168" s="449"/>
      <c r="F168" s="449"/>
      <c r="G168" s="449"/>
      <c r="H168" s="449"/>
      <c r="I168" s="547"/>
      <c r="J168" s="351"/>
      <c r="K168" s="377"/>
      <c r="L168" s="283"/>
      <c r="M168" s="371">
        <v>0.73</v>
      </c>
      <c r="N168" s="422">
        <f t="shared" ref="N168:N169" si="104">E168+H168+J168+K168+L168+M168</f>
        <v>0.73</v>
      </c>
    </row>
    <row r="169" spans="1:14" ht="22.8">
      <c r="A169" s="405"/>
      <c r="B169" s="511"/>
      <c r="C169" s="386"/>
      <c r="D169" s="159" t="s">
        <v>7</v>
      </c>
      <c r="E169" s="449"/>
      <c r="F169" s="449"/>
      <c r="G169" s="449"/>
      <c r="H169" s="449"/>
      <c r="I169" s="547"/>
      <c r="J169" s="351"/>
      <c r="K169" s="377"/>
      <c r="L169" s="283"/>
      <c r="M169" s="371">
        <v>0.02</v>
      </c>
      <c r="N169" s="422">
        <f t="shared" si="104"/>
        <v>0.02</v>
      </c>
    </row>
    <row r="170" spans="1:14" ht="42.75" customHeight="1">
      <c r="A170" s="405"/>
      <c r="B170" s="509" t="s">
        <v>145</v>
      </c>
      <c r="C170" s="386"/>
      <c r="D170" s="289" t="s">
        <v>13</v>
      </c>
      <c r="E170" s="382">
        <f>E171+E172+E173</f>
        <v>0</v>
      </c>
      <c r="F170" s="382">
        <f t="shared" ref="F170:H170" si="105">F171+F172+F173</f>
        <v>0</v>
      </c>
      <c r="G170" s="382">
        <f t="shared" si="105"/>
        <v>0</v>
      </c>
      <c r="H170" s="382">
        <f t="shared" si="105"/>
        <v>0</v>
      </c>
      <c r="I170" s="544"/>
      <c r="J170" s="351"/>
      <c r="K170" s="377"/>
      <c r="L170" s="406"/>
      <c r="M170" s="384">
        <f t="shared" ref="M170" si="106">M171+M172+M173</f>
        <v>1.496</v>
      </c>
      <c r="N170" s="422">
        <f>E170+H170+J170+K170+L170+M170</f>
        <v>1.496</v>
      </c>
    </row>
    <row r="171" spans="1:14" ht="41.25" customHeight="1">
      <c r="A171" s="405"/>
      <c r="B171" s="510"/>
      <c r="C171" s="386"/>
      <c r="D171" s="159" t="s">
        <v>14</v>
      </c>
      <c r="E171" s="449"/>
      <c r="F171" s="449"/>
      <c r="G171" s="449"/>
      <c r="H171" s="449"/>
      <c r="I171" s="547"/>
      <c r="J171" s="351"/>
      <c r="K171" s="377"/>
      <c r="L171" s="283"/>
      <c r="M171" s="371"/>
      <c r="N171" s="422">
        <f>E171+H171+J171+K171+L171+M171</f>
        <v>0</v>
      </c>
    </row>
    <row r="172" spans="1:14" ht="48" customHeight="1">
      <c r="A172" s="405"/>
      <c r="B172" s="510"/>
      <c r="C172" s="386"/>
      <c r="D172" s="159" t="s">
        <v>6</v>
      </c>
      <c r="E172" s="449"/>
      <c r="F172" s="449"/>
      <c r="G172" s="449"/>
      <c r="H172" s="449"/>
      <c r="I172" s="547"/>
      <c r="J172" s="351"/>
      <c r="K172" s="377"/>
      <c r="L172" s="283"/>
      <c r="M172" s="371">
        <v>1.1930000000000001</v>
      </c>
      <c r="N172" s="422">
        <f t="shared" ref="N172:N173" si="107">E172+H172+J172+K172+L172+M172</f>
        <v>1.1930000000000001</v>
      </c>
    </row>
    <row r="173" spans="1:14" ht="55.5" customHeight="1">
      <c r="A173" s="405"/>
      <c r="B173" s="511"/>
      <c r="C173" s="386"/>
      <c r="D173" s="159" t="s">
        <v>7</v>
      </c>
      <c r="E173" s="449"/>
      <c r="F173" s="449"/>
      <c r="G173" s="449"/>
      <c r="H173" s="449"/>
      <c r="I173" s="548"/>
      <c r="J173" s="351"/>
      <c r="K173" s="377"/>
      <c r="L173" s="283"/>
      <c r="M173" s="371">
        <v>0.30299999999999999</v>
      </c>
      <c r="N173" s="422">
        <f t="shared" si="107"/>
        <v>0.30299999999999999</v>
      </c>
    </row>
    <row r="174" spans="1:14" ht="22.8">
      <c r="A174" s="405"/>
      <c r="B174" s="509" t="s">
        <v>146</v>
      </c>
      <c r="C174" s="386"/>
      <c r="D174" s="289" t="s">
        <v>13</v>
      </c>
      <c r="E174" s="382">
        <f t="shared" ref="E174" si="108">E175+E176+E177</f>
        <v>0.77779999999999994</v>
      </c>
      <c r="F174" s="382">
        <f t="shared" ref="F174:H174" si="109">F175+F176+F177</f>
        <v>0</v>
      </c>
      <c r="G174" s="382">
        <f t="shared" si="109"/>
        <v>0</v>
      </c>
      <c r="H174" s="382">
        <f t="shared" si="109"/>
        <v>0</v>
      </c>
      <c r="I174" s="545"/>
      <c r="J174" s="351"/>
      <c r="K174" s="377"/>
      <c r="L174" s="406"/>
      <c r="M174" s="384">
        <f t="shared" ref="M174" si="110">M175+M176+M177</f>
        <v>1.26</v>
      </c>
      <c r="N174" s="422">
        <f>E174+H174+J174+K174+L174+M174</f>
        <v>2.0377999999999998</v>
      </c>
    </row>
    <row r="175" spans="1:14" ht="22.8">
      <c r="A175" s="405"/>
      <c r="B175" s="510"/>
      <c r="C175" s="386"/>
      <c r="D175" s="159" t="s">
        <v>14</v>
      </c>
      <c r="E175" s="449">
        <v>0.63529999999999998</v>
      </c>
      <c r="F175" s="449"/>
      <c r="G175" s="449"/>
      <c r="H175" s="449"/>
      <c r="I175" s="545"/>
      <c r="J175" s="351"/>
      <c r="K175" s="377"/>
      <c r="L175" s="283"/>
      <c r="M175" s="371">
        <v>1.0269999999999999</v>
      </c>
      <c r="N175" s="422">
        <f>E175+H175+J175+K175+L175+M175</f>
        <v>1.6622999999999999</v>
      </c>
    </row>
    <row r="176" spans="1:14" ht="22.8">
      <c r="A176" s="405"/>
      <c r="B176" s="510"/>
      <c r="C176" s="386"/>
      <c r="D176" s="159" t="s">
        <v>6</v>
      </c>
      <c r="E176" s="449">
        <v>9.3799999999999994E-2</v>
      </c>
      <c r="F176" s="449"/>
      <c r="G176" s="449"/>
      <c r="H176" s="449"/>
      <c r="I176" s="545"/>
      <c r="J176" s="351"/>
      <c r="K176" s="377"/>
      <c r="L176" s="283"/>
      <c r="M176" s="371">
        <v>0.19500000000000001</v>
      </c>
      <c r="N176" s="422">
        <f t="shared" ref="N176:N177" si="111">E176+H176+J176+K176+L176+M176</f>
        <v>0.2888</v>
      </c>
    </row>
    <row r="177" spans="1:17" ht="32.25" customHeight="1">
      <c r="A177" s="405"/>
      <c r="B177" s="511"/>
      <c r="C177" s="386"/>
      <c r="D177" s="159" t="s">
        <v>7</v>
      </c>
      <c r="E177" s="449">
        <v>4.87E-2</v>
      </c>
      <c r="F177" s="449"/>
      <c r="G177" s="449"/>
      <c r="H177" s="449"/>
      <c r="I177" s="546"/>
      <c r="J177" s="351"/>
      <c r="K177" s="377"/>
      <c r="L177" s="283"/>
      <c r="M177" s="371">
        <v>3.7999999999999999E-2</v>
      </c>
      <c r="N177" s="422">
        <f t="shared" si="111"/>
        <v>8.6699999999999999E-2</v>
      </c>
    </row>
    <row r="178" spans="1:17" ht="22.8">
      <c r="A178" s="450"/>
      <c r="B178" s="31" t="s">
        <v>131</v>
      </c>
      <c r="C178" s="452"/>
      <c r="D178" s="336" t="s">
        <v>5</v>
      </c>
      <c r="E178" s="337">
        <f>E179+E180+E181</f>
        <v>0.77779999999999994</v>
      </c>
      <c r="F178" s="337">
        <f>F179+F180+F181</f>
        <v>0</v>
      </c>
      <c r="G178" s="337">
        <f>G179+G180+G181</f>
        <v>0</v>
      </c>
      <c r="H178" s="337">
        <f>H179+H180+H181</f>
        <v>0</v>
      </c>
      <c r="I178" s="538"/>
      <c r="J178" s="346">
        <f>J179+J180+J181</f>
        <v>52.783500000000004</v>
      </c>
      <c r="K178" s="346">
        <f>K179+K180+K181</f>
        <v>50.697944999999997</v>
      </c>
      <c r="L178" s="403">
        <f>L179+L180+L181</f>
        <v>8.8860600000000005</v>
      </c>
      <c r="M178" s="403">
        <f>M179+M180+M181</f>
        <v>3.5059999999999993</v>
      </c>
      <c r="N178" s="418">
        <f t="shared" ref="N178" si="112">N179+N180+N181</f>
        <v>116.65130500000001</v>
      </c>
    </row>
    <row r="179" spans="1:17" ht="22.5" customHeight="1">
      <c r="A179" s="450"/>
      <c r="B179" s="457" t="s">
        <v>39</v>
      </c>
      <c r="C179" s="452"/>
      <c r="D179" s="347" t="s">
        <v>14</v>
      </c>
      <c r="E179" s="338">
        <f>E135+E139+E143+E147+E151+E155+E159+E163+E131+E167+E171+E175</f>
        <v>0.63529999999999998</v>
      </c>
      <c r="F179" s="338">
        <f t="shared" ref="F179:H179" si="113">F135+F139+F143+F147+F151+F155+F159+F163+F131+F167+F171+F175</f>
        <v>0</v>
      </c>
      <c r="G179" s="338">
        <f t="shared" si="113"/>
        <v>0</v>
      </c>
      <c r="H179" s="338">
        <f t="shared" si="113"/>
        <v>0</v>
      </c>
      <c r="I179" s="539"/>
      <c r="J179" s="378">
        <f t="shared" ref="J179:M179" si="114">J135+J139+J143+J147+J151+J155+J159+J163+J131+J167+J171+J175</f>
        <v>0</v>
      </c>
      <c r="K179" s="378">
        <f t="shared" si="114"/>
        <v>18.585999999999999</v>
      </c>
      <c r="L179" s="378">
        <f t="shared" si="114"/>
        <v>0</v>
      </c>
      <c r="M179" s="378">
        <f t="shared" si="114"/>
        <v>1.0269999999999999</v>
      </c>
      <c r="N179" s="221">
        <f>E179+H179+J179+K179+L179+M179</f>
        <v>20.2483</v>
      </c>
    </row>
    <row r="180" spans="1:17">
      <c r="A180" s="450"/>
      <c r="B180" s="541"/>
      <c r="C180" s="452"/>
      <c r="D180" s="347" t="s">
        <v>6</v>
      </c>
      <c r="E180" s="338">
        <f>E136+E140+E144+E148+E152+E156+E160+E164+E132+E168+E172+E176</f>
        <v>9.3799999999999994E-2</v>
      </c>
      <c r="F180" s="338">
        <f t="shared" ref="F180:H180" si="115">F136+F140+F144+F148+F152+F156+F160+F164+F132+F168+F172+F176</f>
        <v>0</v>
      </c>
      <c r="G180" s="338">
        <f t="shared" si="115"/>
        <v>0</v>
      </c>
      <c r="H180" s="338">
        <f t="shared" si="115"/>
        <v>0</v>
      </c>
      <c r="I180" s="539"/>
      <c r="J180" s="378">
        <f t="shared" ref="J180:M180" si="116">J136+J140+J144+J148+J152+J156+J160+J164+J132+J168+J172+J176</f>
        <v>49.03</v>
      </c>
      <c r="K180" s="378">
        <f t="shared" si="116"/>
        <v>30.590699999999998</v>
      </c>
      <c r="L180" s="378">
        <f t="shared" si="116"/>
        <v>8.1722000000000001</v>
      </c>
      <c r="M180" s="378">
        <f t="shared" si="116"/>
        <v>2.1179999999999999</v>
      </c>
      <c r="N180" s="221">
        <f t="shared" ref="N180:N181" si="117">E180+H180+J180+K180+L180+M180</f>
        <v>90.0047</v>
      </c>
    </row>
    <row r="181" spans="1:17" ht="21.6" thickBot="1">
      <c r="A181" s="451"/>
      <c r="B181" s="542"/>
      <c r="C181" s="453"/>
      <c r="D181" s="348" t="s">
        <v>7</v>
      </c>
      <c r="E181" s="338">
        <f>E137+E141+E145+E149+E153+E157+E161+E165+E133+E169+E173+E177</f>
        <v>4.87E-2</v>
      </c>
      <c r="F181" s="338">
        <f t="shared" ref="F181:H181" si="118">F137+F141+F145+F149+F153+F157+F161+F165+F133+F169+F173+F177</f>
        <v>0</v>
      </c>
      <c r="G181" s="338">
        <f t="shared" si="118"/>
        <v>0</v>
      </c>
      <c r="H181" s="338">
        <f t="shared" si="118"/>
        <v>0</v>
      </c>
      <c r="I181" s="540"/>
      <c r="J181" s="378">
        <f t="shared" ref="J181:M181" si="119">J137+J141+J145+J149+J153+J157+J161+J165+J133+J169+J173+J177</f>
        <v>3.7535000000000003</v>
      </c>
      <c r="K181" s="378">
        <f t="shared" si="119"/>
        <v>1.521245</v>
      </c>
      <c r="L181" s="378">
        <f t="shared" si="119"/>
        <v>0.71386000000000005</v>
      </c>
      <c r="M181" s="378">
        <f t="shared" si="119"/>
        <v>0.36099999999999999</v>
      </c>
      <c r="N181" s="221">
        <f t="shared" si="117"/>
        <v>6.3983050000000006</v>
      </c>
    </row>
    <row r="182" spans="1:17" s="291" customFormat="1" ht="25.2" thickBot="1">
      <c r="A182" s="643" t="s">
        <v>78</v>
      </c>
      <c r="B182" s="644"/>
      <c r="C182" s="644"/>
      <c r="D182" s="644"/>
      <c r="E182" s="644"/>
      <c r="F182" s="644"/>
      <c r="G182" s="644"/>
      <c r="H182" s="644"/>
      <c r="I182" s="644"/>
      <c r="J182" s="644"/>
      <c r="K182" s="644"/>
      <c r="L182" s="644"/>
      <c r="M182" s="644"/>
      <c r="N182" s="645"/>
    </row>
    <row r="183" spans="1:17" ht="36" customHeight="1" thickBot="1">
      <c r="A183" s="317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  <c r="L183" s="318"/>
      <c r="M183" s="318"/>
      <c r="N183" s="319"/>
      <c r="Q183" s="330"/>
    </row>
    <row r="184" spans="1:17" ht="31.5" customHeight="1">
      <c r="A184" s="498"/>
      <c r="B184" s="505" t="s">
        <v>35</v>
      </c>
      <c r="C184" s="621"/>
      <c r="D184" s="444" t="s">
        <v>5</v>
      </c>
      <c r="E184" s="398">
        <f t="shared" ref="E184" si="120">SUM(E185:E187)</f>
        <v>148.56034200000002</v>
      </c>
      <c r="F184" s="398">
        <f t="shared" ref="F184:H184" si="121">SUM(F185:F187)</f>
        <v>42.045928000000004</v>
      </c>
      <c r="G184" s="398">
        <f t="shared" si="121"/>
        <v>5.3838699999999999</v>
      </c>
      <c r="H184" s="398">
        <f t="shared" si="121"/>
        <v>87.7</v>
      </c>
      <c r="I184" s="502"/>
      <c r="J184" s="398">
        <f t="shared" ref="J184:M184" si="122">SUM(J185:J187)</f>
        <v>119.977</v>
      </c>
      <c r="K184" s="398">
        <f t="shared" si="122"/>
        <v>284.47849099999996</v>
      </c>
      <c r="L184" s="398">
        <f t="shared" si="122"/>
        <v>100.37959799999999</v>
      </c>
      <c r="M184" s="398">
        <f t="shared" si="122"/>
        <v>226.02153899999999</v>
      </c>
      <c r="N184" s="400">
        <f t="shared" ref="N184" si="123">SUM(N185:N187)</f>
        <v>967.11696999999992</v>
      </c>
    </row>
    <row r="185" spans="1:17" ht="39.75" customHeight="1">
      <c r="A185" s="499"/>
      <c r="B185" s="506"/>
      <c r="C185" s="622"/>
      <c r="D185" s="312" t="s">
        <v>14</v>
      </c>
      <c r="E185" s="399">
        <f t="shared" ref="E185:F187" si="124">E190+E198+E220+E226+E231+E235+E240+E255+E305+E194</f>
        <v>0</v>
      </c>
      <c r="F185" s="399">
        <f t="shared" si="124"/>
        <v>0</v>
      </c>
      <c r="G185" s="399">
        <f t="shared" ref="G185:H185" si="125">G190+G198+G220+G226+G231+G235+G240+G255+G305+G194</f>
        <v>0</v>
      </c>
      <c r="H185" s="399">
        <f t="shared" si="125"/>
        <v>0</v>
      </c>
      <c r="I185" s="503"/>
      <c r="J185" s="399">
        <f t="shared" ref="J185:M185" si="126">J190+J198+J220+J226+J231+J235+J240+J255+J305+J194</f>
        <v>0</v>
      </c>
      <c r="K185" s="399">
        <f t="shared" si="126"/>
        <v>0</v>
      </c>
      <c r="L185" s="399">
        <f t="shared" si="126"/>
        <v>0</v>
      </c>
      <c r="M185" s="399">
        <f t="shared" si="126"/>
        <v>55.829864000000001</v>
      </c>
      <c r="N185" s="399">
        <f>N190+N198+N220+N226+N231+N235+N240+N255+N305+N194</f>
        <v>55.829864000000001</v>
      </c>
    </row>
    <row r="186" spans="1:17" ht="40.5" customHeight="1">
      <c r="A186" s="499"/>
      <c r="B186" s="506"/>
      <c r="C186" s="622"/>
      <c r="D186" s="312" t="s">
        <v>6</v>
      </c>
      <c r="E186" s="399">
        <f t="shared" si="124"/>
        <v>145.15984600000002</v>
      </c>
      <c r="F186" s="399">
        <f t="shared" si="124"/>
        <v>41.384647000000001</v>
      </c>
      <c r="G186" s="399">
        <f t="shared" ref="G186:H186" si="127">G191+G199+G221+G227+G232+G236+G241+G256+G306+G195</f>
        <v>5.3407999999999998</v>
      </c>
      <c r="H186" s="399">
        <f t="shared" si="127"/>
        <v>84</v>
      </c>
      <c r="I186" s="503"/>
      <c r="J186" s="399">
        <f t="shared" ref="J186:N186" si="128">J191+J199+J221+J227+J232+J236+J241+J256+J306+J195</f>
        <v>63.213999999999999</v>
      </c>
      <c r="K186" s="399">
        <f t="shared" si="128"/>
        <v>162.162272</v>
      </c>
      <c r="L186" s="399">
        <f t="shared" si="128"/>
        <v>97.901789999999991</v>
      </c>
      <c r="M186" s="399">
        <f t="shared" si="128"/>
        <v>166.37319499999998</v>
      </c>
      <c r="N186" s="399">
        <f t="shared" si="128"/>
        <v>718.81110299999989</v>
      </c>
    </row>
    <row r="187" spans="1:17" ht="39" customHeight="1" thickBot="1">
      <c r="A187" s="500"/>
      <c r="B187" s="507"/>
      <c r="C187" s="623"/>
      <c r="D187" s="313" t="s">
        <v>7</v>
      </c>
      <c r="E187" s="399">
        <f t="shared" si="124"/>
        <v>3.4004959999999995</v>
      </c>
      <c r="F187" s="399">
        <f t="shared" si="124"/>
        <v>0.66128100000000001</v>
      </c>
      <c r="G187" s="399">
        <f>G192+G200+G222+G228+G233+G237+G242+G257+G307+G196</f>
        <v>4.3069999999999997E-2</v>
      </c>
      <c r="H187" s="399">
        <f t="shared" ref="H187" si="129">H192+H200+H222+H228+H233+H237+H242+H257+H307+H196</f>
        <v>3.7</v>
      </c>
      <c r="I187" s="504"/>
      <c r="J187" s="399">
        <f t="shared" ref="J187:N187" si="130">J192+J200+J222+J228+J233+J237+J242+J257+J307+J196</f>
        <v>56.763000000000005</v>
      </c>
      <c r="K187" s="399">
        <f t="shared" si="130"/>
        <v>122.31621899999999</v>
      </c>
      <c r="L187" s="399">
        <f t="shared" si="130"/>
        <v>2.477808</v>
      </c>
      <c r="M187" s="399">
        <f t="shared" si="130"/>
        <v>3.8184800000000001</v>
      </c>
      <c r="N187" s="399">
        <f t="shared" si="130"/>
        <v>192.47600299999996</v>
      </c>
    </row>
    <row r="188" spans="1:17" s="288" customFormat="1" thickBot="1">
      <c r="A188" s="321">
        <v>1</v>
      </c>
      <c r="B188" s="639" t="s">
        <v>25</v>
      </c>
      <c r="C188" s="640"/>
      <c r="D188" s="640"/>
      <c r="E188" s="640"/>
      <c r="F188" s="640"/>
      <c r="G188" s="640"/>
      <c r="H188" s="640"/>
      <c r="I188" s="640"/>
      <c r="J188" s="640"/>
      <c r="K188" s="640"/>
      <c r="L188" s="640"/>
      <c r="M188" s="640"/>
      <c r="N188" s="641"/>
    </row>
    <row r="189" spans="1:17" s="288" customFormat="1" ht="22.8">
      <c r="A189" s="468" t="s">
        <v>26</v>
      </c>
      <c r="B189" s="642" t="s">
        <v>114</v>
      </c>
      <c r="C189" s="465"/>
      <c r="D189" s="289" t="s">
        <v>13</v>
      </c>
      <c r="E189" s="32">
        <f t="shared" ref="E189:H189" si="131">SUM(E190:E192)</f>
        <v>0</v>
      </c>
      <c r="F189" s="32">
        <f t="shared" si="131"/>
        <v>0</v>
      </c>
      <c r="G189" s="32">
        <f t="shared" si="131"/>
        <v>0</v>
      </c>
      <c r="H189" s="32">
        <f t="shared" si="131"/>
        <v>0</v>
      </c>
      <c r="I189" s="536" t="s">
        <v>116</v>
      </c>
      <c r="J189" s="290">
        <f t="shared" ref="J189:L189" si="132">SUM(J190:J192)</f>
        <v>0</v>
      </c>
      <c r="K189" s="290">
        <f t="shared" si="132"/>
        <v>6.9697069999999997</v>
      </c>
      <c r="L189" s="290">
        <f t="shared" si="132"/>
        <v>0</v>
      </c>
      <c r="M189" s="290">
        <f t="shared" ref="M189" si="133">SUM(M190:M192)</f>
        <v>0</v>
      </c>
      <c r="N189" s="422">
        <f>E189+H189+J189+K189+L189+M189</f>
        <v>6.9697069999999997</v>
      </c>
    </row>
    <row r="190" spans="1:17" s="288" customFormat="1" ht="22.8">
      <c r="A190" s="469"/>
      <c r="B190" s="490"/>
      <c r="C190" s="466"/>
      <c r="D190" s="159" t="s">
        <v>14</v>
      </c>
      <c r="E190" s="449"/>
      <c r="F190" s="449"/>
      <c r="G190" s="449"/>
      <c r="H190" s="449"/>
      <c r="I190" s="472"/>
      <c r="J190" s="283"/>
      <c r="K190" s="281">
        <v>0</v>
      </c>
      <c r="L190" s="283"/>
      <c r="M190" s="371"/>
      <c r="N190" s="422">
        <f>E190+H190+J190+K190+L190+M190</f>
        <v>0</v>
      </c>
    </row>
    <row r="191" spans="1:17" s="288" customFormat="1" ht="160.5" customHeight="1">
      <c r="A191" s="469"/>
      <c r="B191" s="490"/>
      <c r="C191" s="466"/>
      <c r="D191" s="159" t="s">
        <v>6</v>
      </c>
      <c r="E191" s="449"/>
      <c r="F191" s="449"/>
      <c r="G191" s="449"/>
      <c r="H191" s="449"/>
      <c r="I191" s="472"/>
      <c r="J191" s="283"/>
      <c r="K191" s="281">
        <v>6.7605219999999999</v>
      </c>
      <c r="L191" s="283"/>
      <c r="M191" s="371"/>
      <c r="N191" s="422">
        <f t="shared" ref="N191:N192" si="134">E191+H191+J191+K191+L191+M191</f>
        <v>6.7605219999999999</v>
      </c>
    </row>
    <row r="192" spans="1:17" s="288" customFormat="1" ht="22.8">
      <c r="A192" s="470"/>
      <c r="B192" s="491"/>
      <c r="C192" s="467"/>
      <c r="D192" s="159" t="s">
        <v>7</v>
      </c>
      <c r="E192" s="449"/>
      <c r="F192" s="449"/>
      <c r="G192" s="449"/>
      <c r="H192" s="449"/>
      <c r="I192" s="473"/>
      <c r="J192" s="283"/>
      <c r="K192" s="379">
        <v>0.20918500000000001</v>
      </c>
      <c r="L192" s="283"/>
      <c r="M192" s="371"/>
      <c r="N192" s="422">
        <f t="shared" si="134"/>
        <v>0.20918500000000001</v>
      </c>
    </row>
    <row r="193" spans="1:14" s="288" customFormat="1" ht="22.8">
      <c r="A193" s="477" t="s">
        <v>28</v>
      </c>
      <c r="B193" s="489" t="s">
        <v>115</v>
      </c>
      <c r="C193" s="478"/>
      <c r="D193" s="289" t="s">
        <v>13</v>
      </c>
      <c r="E193" s="32">
        <f t="shared" ref="E193:H193" si="135">SUM(E194:E196)</f>
        <v>0</v>
      </c>
      <c r="F193" s="32">
        <f t="shared" si="135"/>
        <v>0</v>
      </c>
      <c r="G193" s="32">
        <f t="shared" si="135"/>
        <v>0</v>
      </c>
      <c r="H193" s="32">
        <f t="shared" si="135"/>
        <v>0</v>
      </c>
      <c r="I193" s="471" t="s">
        <v>116</v>
      </c>
      <c r="J193" s="290">
        <f t="shared" ref="J193:M193" si="136">SUM(J194:J196)</f>
        <v>0</v>
      </c>
      <c r="K193" s="290">
        <f t="shared" si="136"/>
        <v>1.3299000000000001</v>
      </c>
      <c r="L193" s="290">
        <f t="shared" si="136"/>
        <v>0</v>
      </c>
      <c r="M193" s="290">
        <f t="shared" si="136"/>
        <v>0</v>
      </c>
      <c r="N193" s="422">
        <f>E193+H193+J193+K193+L193+M193</f>
        <v>1.3299000000000001</v>
      </c>
    </row>
    <row r="194" spans="1:14" s="288" customFormat="1" ht="22.8">
      <c r="A194" s="469"/>
      <c r="B194" s="490"/>
      <c r="C194" s="466"/>
      <c r="D194" s="159" t="s">
        <v>14</v>
      </c>
      <c r="E194" s="449"/>
      <c r="F194" s="449"/>
      <c r="G194" s="449"/>
      <c r="H194" s="449"/>
      <c r="I194" s="472"/>
      <c r="J194" s="283"/>
      <c r="K194" s="281">
        <v>0</v>
      </c>
      <c r="L194" s="283"/>
      <c r="M194" s="371"/>
      <c r="N194" s="422">
        <f>E194+H194+J194+K194+L194+M194</f>
        <v>0</v>
      </c>
    </row>
    <row r="195" spans="1:14" s="288" customFormat="1" ht="97.5" customHeight="1">
      <c r="A195" s="469"/>
      <c r="B195" s="490"/>
      <c r="C195" s="466"/>
      <c r="D195" s="159" t="s">
        <v>6</v>
      </c>
      <c r="E195" s="449"/>
      <c r="F195" s="449"/>
      <c r="G195" s="449"/>
      <c r="H195" s="449"/>
      <c r="I195" s="472"/>
      <c r="J195" s="283"/>
      <c r="K195" s="281">
        <v>1.29</v>
      </c>
      <c r="L195" s="283"/>
      <c r="M195" s="371"/>
      <c r="N195" s="422">
        <f t="shared" ref="N195:N196" si="137">E195+H195+J195+K195+L195+M195</f>
        <v>1.29</v>
      </c>
    </row>
    <row r="196" spans="1:14" ht="39" customHeight="1" thickBot="1">
      <c r="A196" s="470"/>
      <c r="B196" s="638"/>
      <c r="C196" s="467"/>
      <c r="D196" s="159" t="s">
        <v>7</v>
      </c>
      <c r="E196" s="449"/>
      <c r="F196" s="449"/>
      <c r="G196" s="449"/>
      <c r="H196" s="449"/>
      <c r="I196" s="473"/>
      <c r="J196" s="283"/>
      <c r="K196" s="379">
        <v>3.9899999999999998E-2</v>
      </c>
      <c r="L196" s="283"/>
      <c r="M196" s="371"/>
      <c r="N196" s="422">
        <f t="shared" si="137"/>
        <v>3.9899999999999998E-2</v>
      </c>
    </row>
    <row r="197" spans="1:14" ht="32.25" customHeight="1">
      <c r="A197" s="477" t="s">
        <v>28</v>
      </c>
      <c r="B197" s="642" t="s">
        <v>139</v>
      </c>
      <c r="C197" s="434"/>
      <c r="D197" s="289" t="s">
        <v>13</v>
      </c>
      <c r="E197" s="32">
        <f t="shared" ref="E197:H197" si="138">SUM(E198:E200)</f>
        <v>0</v>
      </c>
      <c r="F197" s="32">
        <f t="shared" si="138"/>
        <v>0</v>
      </c>
      <c r="G197" s="32">
        <f t="shared" si="138"/>
        <v>0</v>
      </c>
      <c r="H197" s="32">
        <f t="shared" si="138"/>
        <v>0</v>
      </c>
      <c r="I197" s="471" t="s">
        <v>154</v>
      </c>
      <c r="J197" s="290">
        <f t="shared" ref="J197:M197" si="139">SUM(J198:J200)</f>
        <v>0</v>
      </c>
      <c r="K197" s="290">
        <f t="shared" si="139"/>
        <v>0</v>
      </c>
      <c r="L197" s="290">
        <f t="shared" si="139"/>
        <v>0</v>
      </c>
      <c r="M197" s="290">
        <f t="shared" si="139"/>
        <v>66.892478999999994</v>
      </c>
      <c r="N197" s="422">
        <f>E197+H197+J197+K197+L197+M197</f>
        <v>66.892478999999994</v>
      </c>
    </row>
    <row r="198" spans="1:14" ht="32.25" customHeight="1">
      <c r="A198" s="469"/>
      <c r="B198" s="490"/>
      <c r="C198" s="434"/>
      <c r="D198" s="159" t="s">
        <v>14</v>
      </c>
      <c r="E198" s="449"/>
      <c r="F198" s="449"/>
      <c r="G198" s="449"/>
      <c r="H198" s="449"/>
      <c r="I198" s="472"/>
      <c r="J198" s="283"/>
      <c r="K198" s="379"/>
      <c r="L198" s="283"/>
      <c r="M198" s="371">
        <v>55.829864000000001</v>
      </c>
      <c r="N198" s="422">
        <f>E198+H198+J198+K198+L198+M198</f>
        <v>55.829864000000001</v>
      </c>
    </row>
    <row r="199" spans="1:14" ht="32.25" customHeight="1">
      <c r="A199" s="469"/>
      <c r="B199" s="490"/>
      <c r="C199" s="434"/>
      <c r="D199" s="159" t="s">
        <v>6</v>
      </c>
      <c r="E199" s="449"/>
      <c r="F199" s="449"/>
      <c r="G199" s="449"/>
      <c r="H199" s="449"/>
      <c r="I199" s="472"/>
      <c r="J199" s="283"/>
      <c r="K199" s="379"/>
      <c r="L199" s="283"/>
      <c r="M199" s="371">
        <v>9.8934250000000006</v>
      </c>
      <c r="N199" s="422">
        <f t="shared" ref="N199:N200" si="140">E199+H199+J199+K199+L199+M199</f>
        <v>9.8934250000000006</v>
      </c>
    </row>
    <row r="200" spans="1:14" ht="171.75" customHeight="1">
      <c r="A200" s="470"/>
      <c r="B200" s="491"/>
      <c r="C200" s="434"/>
      <c r="D200" s="159" t="s">
        <v>7</v>
      </c>
      <c r="E200" s="449"/>
      <c r="F200" s="449"/>
      <c r="G200" s="449"/>
      <c r="H200" s="449"/>
      <c r="I200" s="473"/>
      <c r="J200" s="283"/>
      <c r="K200" s="379"/>
      <c r="L200" s="283"/>
      <c r="M200" s="371">
        <v>1.16919</v>
      </c>
      <c r="N200" s="422">
        <f t="shared" si="140"/>
        <v>1.16919</v>
      </c>
    </row>
    <row r="201" spans="1:14">
      <c r="A201" s="437" t="s">
        <v>18</v>
      </c>
      <c r="B201" s="438"/>
      <c r="C201" s="435"/>
      <c r="D201" s="285"/>
      <c r="E201" s="323"/>
      <c r="F201" s="323"/>
      <c r="G201" s="323"/>
      <c r="H201" s="323"/>
      <c r="I201" s="323"/>
      <c r="J201" s="323"/>
      <c r="K201" s="323"/>
      <c r="L201" s="323"/>
      <c r="M201" s="423"/>
      <c r="N201" s="424"/>
    </row>
    <row r="202" spans="1:14" ht="39.75" customHeight="1">
      <c r="A202" s="325">
        <v>2</v>
      </c>
      <c r="B202" s="495" t="s">
        <v>34</v>
      </c>
      <c r="C202" s="496"/>
      <c r="D202" s="496"/>
      <c r="E202" s="496"/>
      <c r="F202" s="496"/>
      <c r="G202" s="496"/>
      <c r="H202" s="496"/>
      <c r="I202" s="496"/>
      <c r="J202" s="496"/>
      <c r="K202" s="496"/>
      <c r="L202" s="496"/>
      <c r="M202" s="496"/>
      <c r="N202" s="497"/>
    </row>
    <row r="203" spans="1:14" ht="24" customHeight="1">
      <c r="A203" s="477" t="s">
        <v>27</v>
      </c>
      <c r="B203" s="489" t="s">
        <v>137</v>
      </c>
      <c r="C203" s="478"/>
      <c r="D203" s="289" t="s">
        <v>13</v>
      </c>
      <c r="E203" s="32">
        <f t="shared" ref="E203:H203" si="141">SUM(E204:E206)</f>
        <v>0</v>
      </c>
      <c r="F203" s="32">
        <f>SUM(F204:F206)</f>
        <v>0</v>
      </c>
      <c r="G203" s="32">
        <f t="shared" si="141"/>
        <v>0</v>
      </c>
      <c r="H203" s="32">
        <f t="shared" si="141"/>
        <v>0</v>
      </c>
      <c r="I203" s="471"/>
      <c r="J203" s="290">
        <f>SUM(J204:J206)</f>
        <v>25.887</v>
      </c>
      <c r="K203" s="290">
        <f t="shared" ref="K203:M203" si="142">SUM(K204:K206)</f>
        <v>25.09</v>
      </c>
      <c r="L203" s="290">
        <f t="shared" si="142"/>
        <v>0</v>
      </c>
      <c r="M203" s="290">
        <f t="shared" si="142"/>
        <v>0</v>
      </c>
      <c r="N203" s="422">
        <f>E203+H203+J203+K203+L203+M203</f>
        <v>50.977000000000004</v>
      </c>
    </row>
    <row r="204" spans="1:14" s="291" customFormat="1" ht="32.25" customHeight="1">
      <c r="A204" s="469"/>
      <c r="B204" s="490"/>
      <c r="C204" s="466"/>
      <c r="D204" s="159" t="s">
        <v>14</v>
      </c>
      <c r="E204" s="334">
        <v>0</v>
      </c>
      <c r="F204" s="449"/>
      <c r="G204" s="449"/>
      <c r="H204" s="449"/>
      <c r="I204" s="472"/>
      <c r="J204" s="283">
        <v>0</v>
      </c>
      <c r="K204" s="283">
        <v>0</v>
      </c>
      <c r="L204" s="283"/>
      <c r="M204" s="371"/>
      <c r="N204" s="422">
        <f>E204+H204+J204+K204+L204+M204</f>
        <v>0</v>
      </c>
    </row>
    <row r="205" spans="1:14" s="288" customFormat="1" ht="22.8">
      <c r="A205" s="469"/>
      <c r="B205" s="490"/>
      <c r="C205" s="466"/>
      <c r="D205" s="159" t="s">
        <v>6</v>
      </c>
      <c r="E205" s="334">
        <v>0</v>
      </c>
      <c r="F205" s="449"/>
      <c r="G205" s="449"/>
      <c r="H205" s="449"/>
      <c r="I205" s="472"/>
      <c r="J205" s="283">
        <v>25.103999999999999</v>
      </c>
      <c r="K205" s="283">
        <v>24.34</v>
      </c>
      <c r="L205" s="283"/>
      <c r="M205" s="371"/>
      <c r="N205" s="422">
        <f t="shared" ref="N205:N206" si="143">E205+H205+J205+K205+L205+M205</f>
        <v>49.444000000000003</v>
      </c>
    </row>
    <row r="206" spans="1:14" s="288" customFormat="1" ht="22.8">
      <c r="A206" s="470"/>
      <c r="B206" s="491"/>
      <c r="C206" s="467"/>
      <c r="D206" s="159" t="s">
        <v>7</v>
      </c>
      <c r="E206" s="361">
        <v>0</v>
      </c>
      <c r="F206" s="449"/>
      <c r="G206" s="449"/>
      <c r="H206" s="449"/>
      <c r="I206" s="473"/>
      <c r="J206" s="283">
        <v>0.78300000000000003</v>
      </c>
      <c r="K206" s="283">
        <v>0.75</v>
      </c>
      <c r="L206" s="283"/>
      <c r="M206" s="371"/>
      <c r="N206" s="422">
        <f t="shared" si="143"/>
        <v>1.5329999999999999</v>
      </c>
    </row>
    <row r="207" spans="1:14" s="288" customFormat="1" ht="59.25" customHeight="1">
      <c r="A207" s="436"/>
      <c r="B207" s="489" t="s">
        <v>150</v>
      </c>
      <c r="C207" s="380"/>
      <c r="D207" s="289" t="s">
        <v>13</v>
      </c>
      <c r="E207" s="32">
        <f t="shared" ref="E207:H207" si="144">SUM(E208:E210)</f>
        <v>82.536600000000007</v>
      </c>
      <c r="F207" s="32">
        <f>SUM(F208:F210)</f>
        <v>0</v>
      </c>
      <c r="G207" s="32">
        <f t="shared" si="144"/>
        <v>0</v>
      </c>
      <c r="H207" s="32">
        <f t="shared" si="144"/>
        <v>0</v>
      </c>
      <c r="I207" s="471"/>
      <c r="J207" s="290">
        <f t="shared" ref="J207:M207" si="145">SUM(J208:J210)</f>
        <v>0</v>
      </c>
      <c r="K207" s="290">
        <f t="shared" si="145"/>
        <v>0.875</v>
      </c>
      <c r="L207" s="290">
        <f t="shared" si="145"/>
        <v>0</v>
      </c>
      <c r="M207" s="290">
        <f t="shared" si="145"/>
        <v>0</v>
      </c>
      <c r="N207" s="422">
        <f>E207+H207+J207+K207+L207+M207</f>
        <v>83.411600000000007</v>
      </c>
    </row>
    <row r="208" spans="1:14" s="288" customFormat="1" ht="33.75" customHeight="1">
      <c r="A208" s="436"/>
      <c r="B208" s="490"/>
      <c r="C208" s="380"/>
      <c r="D208" s="159" t="s">
        <v>14</v>
      </c>
      <c r="E208" s="449"/>
      <c r="F208" s="446"/>
      <c r="G208" s="449"/>
      <c r="H208" s="449"/>
      <c r="I208" s="472"/>
      <c r="J208" s="283"/>
      <c r="K208" s="281">
        <v>0</v>
      </c>
      <c r="L208" s="283"/>
      <c r="M208" s="371"/>
      <c r="N208" s="422">
        <f>E208+H208+J208+K208+L208+M208</f>
        <v>0</v>
      </c>
    </row>
    <row r="209" spans="1:14" s="288" customFormat="1" ht="51.75" customHeight="1">
      <c r="A209" s="436"/>
      <c r="B209" s="490"/>
      <c r="C209" s="380"/>
      <c r="D209" s="159" t="s">
        <v>6</v>
      </c>
      <c r="E209" s="449">
        <v>81.876300000000001</v>
      </c>
      <c r="F209" s="446"/>
      <c r="G209" s="449"/>
      <c r="H209" s="449"/>
      <c r="I209" s="472"/>
      <c r="J209" s="283"/>
      <c r="K209" s="281">
        <v>0.84875</v>
      </c>
      <c r="L209" s="283"/>
      <c r="M209" s="371"/>
      <c r="N209" s="422">
        <f t="shared" ref="N209:N210" si="146">E209+H209+J209+K209+L209+M209</f>
        <v>82.725049999999996</v>
      </c>
    </row>
    <row r="210" spans="1:14" s="288" customFormat="1" ht="88.5" customHeight="1">
      <c r="A210" s="436"/>
      <c r="B210" s="491"/>
      <c r="C210" s="380"/>
      <c r="D210" s="159" t="s">
        <v>7</v>
      </c>
      <c r="E210" s="449">
        <v>0.6603</v>
      </c>
      <c r="F210" s="446"/>
      <c r="G210" s="449"/>
      <c r="H210" s="449"/>
      <c r="I210" s="473"/>
      <c r="J210" s="283"/>
      <c r="K210" s="377">
        <v>2.6249999999999999E-2</v>
      </c>
      <c r="L210" s="283"/>
      <c r="M210" s="371"/>
      <c r="N210" s="422">
        <f t="shared" si="146"/>
        <v>0.68654999999999999</v>
      </c>
    </row>
    <row r="211" spans="1:14" s="288" customFormat="1" ht="51.75" customHeight="1">
      <c r="A211" s="436"/>
      <c r="B211" s="509" t="s">
        <v>126</v>
      </c>
      <c r="C211" s="380"/>
      <c r="D211" s="289" t="s">
        <v>13</v>
      </c>
      <c r="E211" s="32">
        <f t="shared" ref="E211:H211" si="147">SUM(E212:E214)</f>
        <v>11.286852</v>
      </c>
      <c r="F211" s="32">
        <f>SUM(F212:F214)</f>
        <v>10.462728</v>
      </c>
      <c r="G211" s="32">
        <f t="shared" si="147"/>
        <v>0</v>
      </c>
      <c r="H211" s="32">
        <f t="shared" si="147"/>
        <v>0</v>
      </c>
      <c r="I211" s="514" t="s">
        <v>162</v>
      </c>
      <c r="J211" s="290">
        <f>SUM(J212:J214)</f>
        <v>0</v>
      </c>
      <c r="K211" s="290">
        <f t="shared" ref="K211:M211" si="148">SUM(K212:K214)</f>
        <v>0</v>
      </c>
      <c r="L211" s="290">
        <f t="shared" si="148"/>
        <v>12.4924</v>
      </c>
      <c r="M211" s="290">
        <f t="shared" si="148"/>
        <v>13.2277</v>
      </c>
      <c r="N211" s="422">
        <f>E211+H211+J211+K211+L211+M211</f>
        <v>37.006951999999998</v>
      </c>
    </row>
    <row r="212" spans="1:14" s="288" customFormat="1" ht="51.75" customHeight="1">
      <c r="A212" s="436"/>
      <c r="B212" s="510"/>
      <c r="C212" s="380"/>
      <c r="D212" s="159" t="s">
        <v>14</v>
      </c>
      <c r="E212" s="449">
        <v>0</v>
      </c>
      <c r="F212" s="449">
        <v>0</v>
      </c>
      <c r="G212" s="449"/>
      <c r="H212" s="449"/>
      <c r="I212" s="515"/>
      <c r="J212" s="283"/>
      <c r="K212" s="283"/>
      <c r="L212" s="371">
        <v>0</v>
      </c>
      <c r="M212" s="371">
        <v>0</v>
      </c>
      <c r="N212" s="422">
        <f>E212+H212+J212+K212+L212+M212</f>
        <v>0</v>
      </c>
    </row>
    <row r="213" spans="1:14" s="288" customFormat="1" ht="51.75" customHeight="1">
      <c r="A213" s="436"/>
      <c r="B213" s="510"/>
      <c r="C213" s="380"/>
      <c r="D213" s="159" t="s">
        <v>6</v>
      </c>
      <c r="E213" s="449">
        <v>10.948245999999999</v>
      </c>
      <c r="F213" s="449">
        <v>10.148847</v>
      </c>
      <c r="G213" s="449"/>
      <c r="H213" s="449"/>
      <c r="I213" s="515"/>
      <c r="J213" s="283"/>
      <c r="K213" s="283"/>
      <c r="L213" s="371">
        <v>12.117599999999999</v>
      </c>
      <c r="M213" s="371">
        <v>12.830870000000001</v>
      </c>
      <c r="N213" s="422">
        <f t="shared" ref="N213:N214" si="149">E213+H213+J213+K213+L213+M213</f>
        <v>35.896715999999998</v>
      </c>
    </row>
    <row r="214" spans="1:14" s="288" customFormat="1" ht="405.6" customHeight="1">
      <c r="A214" s="436"/>
      <c r="B214" s="511"/>
      <c r="C214" s="380"/>
      <c r="D214" s="159" t="s">
        <v>7</v>
      </c>
      <c r="E214" s="449">
        <v>0.33860600000000002</v>
      </c>
      <c r="F214" s="449">
        <v>0.31388100000000002</v>
      </c>
      <c r="G214" s="449"/>
      <c r="H214" s="449"/>
      <c r="I214" s="516"/>
      <c r="J214" s="283"/>
      <c r="K214" s="283"/>
      <c r="L214" s="371">
        <v>0.37480000000000002</v>
      </c>
      <c r="M214" s="371">
        <v>0.39683000000000002</v>
      </c>
      <c r="N214" s="422">
        <f t="shared" si="149"/>
        <v>1.110236</v>
      </c>
    </row>
    <row r="215" spans="1:14" s="288" customFormat="1" ht="51.75" customHeight="1">
      <c r="A215" s="436"/>
      <c r="B215" s="509" t="s">
        <v>140</v>
      </c>
      <c r="C215" s="380"/>
      <c r="D215" s="289" t="s">
        <v>13</v>
      </c>
      <c r="E215" s="32">
        <f t="shared" ref="E215:H215" si="150">SUM(E216:E218)</f>
        <v>0</v>
      </c>
      <c r="F215" s="32">
        <f>SUM(F216:F218)</f>
        <v>0</v>
      </c>
      <c r="G215" s="32">
        <f t="shared" si="150"/>
        <v>0</v>
      </c>
      <c r="H215" s="32">
        <f t="shared" si="150"/>
        <v>0</v>
      </c>
      <c r="I215" s="474"/>
      <c r="J215" s="290">
        <f>SUM(J216:J218)</f>
        <v>0</v>
      </c>
      <c r="K215" s="290">
        <f t="shared" ref="K215:M215" si="151">SUM(K216:K218)</f>
        <v>0</v>
      </c>
      <c r="L215" s="290">
        <f t="shared" si="151"/>
        <v>0</v>
      </c>
      <c r="M215" s="290">
        <f t="shared" si="151"/>
        <v>0</v>
      </c>
      <c r="N215" s="422">
        <f>E215+H215+J215+K215+L215+M215</f>
        <v>0</v>
      </c>
    </row>
    <row r="216" spans="1:14" s="288" customFormat="1" ht="51.75" customHeight="1">
      <c r="A216" s="436"/>
      <c r="B216" s="510"/>
      <c r="C216" s="380"/>
      <c r="D216" s="159" t="s">
        <v>14</v>
      </c>
      <c r="E216" s="449">
        <v>0</v>
      </c>
      <c r="F216" s="446"/>
      <c r="G216" s="449"/>
      <c r="H216" s="449"/>
      <c r="I216" s="475"/>
      <c r="J216" s="283"/>
      <c r="K216" s="283"/>
      <c r="L216" s="371"/>
      <c r="M216" s="371"/>
      <c r="N216" s="422">
        <f>E216+H216+J216+K216+L216+M216</f>
        <v>0</v>
      </c>
    </row>
    <row r="217" spans="1:14" s="288" customFormat="1" ht="51.75" customHeight="1">
      <c r="A217" s="436"/>
      <c r="B217" s="510"/>
      <c r="C217" s="380"/>
      <c r="D217" s="159" t="s">
        <v>6</v>
      </c>
      <c r="E217" s="449">
        <v>0</v>
      </c>
      <c r="F217" s="446"/>
      <c r="G217" s="449"/>
      <c r="H217" s="449"/>
      <c r="I217" s="475"/>
      <c r="J217" s="283"/>
      <c r="K217" s="283"/>
      <c r="L217" s="371"/>
      <c r="M217" s="371"/>
      <c r="N217" s="422">
        <f t="shared" ref="N217:N218" si="152">E217+H217+J217+K217+L217+M217</f>
        <v>0</v>
      </c>
    </row>
    <row r="218" spans="1:14" s="288" customFormat="1" ht="51.75" customHeight="1">
      <c r="A218" s="436"/>
      <c r="B218" s="511"/>
      <c r="C218" s="380"/>
      <c r="D218" s="159" t="s">
        <v>7</v>
      </c>
      <c r="E218" s="449">
        <v>0</v>
      </c>
      <c r="F218" s="446"/>
      <c r="G218" s="449"/>
      <c r="H218" s="449"/>
      <c r="I218" s="476"/>
      <c r="J218" s="283"/>
      <c r="K218" s="283"/>
      <c r="L218" s="371"/>
      <c r="M218" s="371"/>
      <c r="N218" s="422">
        <f t="shared" si="152"/>
        <v>0</v>
      </c>
    </row>
    <row r="219" spans="1:14" s="288" customFormat="1" ht="51.75" customHeight="1">
      <c r="A219" s="483" t="s">
        <v>27</v>
      </c>
      <c r="B219" s="517" t="s">
        <v>117</v>
      </c>
      <c r="C219" s="519"/>
      <c r="D219" s="401" t="s">
        <v>13</v>
      </c>
      <c r="E219" s="372">
        <f t="shared" ref="E219:H219" si="153">SUM(E220:E222)</f>
        <v>93.823452000000003</v>
      </c>
      <c r="F219" s="372">
        <f t="shared" si="153"/>
        <v>10.462728</v>
      </c>
      <c r="G219" s="372">
        <f t="shared" si="153"/>
        <v>0</v>
      </c>
      <c r="H219" s="372">
        <f t="shared" si="153"/>
        <v>0</v>
      </c>
      <c r="I219" s="486"/>
      <c r="J219" s="346">
        <f t="shared" ref="J219:L219" si="154">SUM(J220:J222)</f>
        <v>25.887</v>
      </c>
      <c r="K219" s="346">
        <f t="shared" si="154"/>
        <v>25.965</v>
      </c>
      <c r="L219" s="346">
        <f t="shared" si="154"/>
        <v>12.4924</v>
      </c>
      <c r="M219" s="346">
        <f t="shared" ref="M219" si="155">SUM(M220:M222)</f>
        <v>13.2277</v>
      </c>
      <c r="N219" s="418">
        <f t="shared" ref="N219" si="156">N220+N221+N222</f>
        <v>171.39555200000004</v>
      </c>
    </row>
    <row r="220" spans="1:14" s="288" customFormat="1" ht="51.75" customHeight="1">
      <c r="A220" s="484"/>
      <c r="B220" s="518"/>
      <c r="C220" s="520"/>
      <c r="D220" s="368" t="s">
        <v>14</v>
      </c>
      <c r="E220" s="402">
        <f>E204+E208+E212+E216</f>
        <v>0</v>
      </c>
      <c r="F220" s="402">
        <f>F204+F208+F212+F216</f>
        <v>0</v>
      </c>
      <c r="G220" s="402">
        <f>G204+G208+G212+G216</f>
        <v>0</v>
      </c>
      <c r="H220" s="402">
        <f>H204+H208+H212+H216</f>
        <v>0</v>
      </c>
      <c r="I220" s="487"/>
      <c r="J220" s="426">
        <f>J204+J208+J212+J216</f>
        <v>0</v>
      </c>
      <c r="K220" s="426">
        <f>K204+K208+K212+K216</f>
        <v>0</v>
      </c>
      <c r="L220" s="426">
        <f>L204+L208+L212+L216</f>
        <v>0</v>
      </c>
      <c r="M220" s="426">
        <f>M204+M208+M212+M216</f>
        <v>0</v>
      </c>
      <c r="N220" s="427">
        <f>E220+H220+J220+K220+L220+M220</f>
        <v>0</v>
      </c>
    </row>
    <row r="221" spans="1:14" s="288" customFormat="1" ht="51.75" customHeight="1">
      <c r="A221" s="484"/>
      <c r="B221" s="518"/>
      <c r="C221" s="520"/>
      <c r="D221" s="368" t="s">
        <v>6</v>
      </c>
      <c r="E221" s="402">
        <f t="shared" ref="E221:F221" si="157">E205+E209+E213+E217</f>
        <v>92.824545999999998</v>
      </c>
      <c r="F221" s="402">
        <f t="shared" si="157"/>
        <v>10.148847</v>
      </c>
      <c r="G221" s="402">
        <f t="shared" ref="G221:H221" si="158">G205+G209+G213+G217</f>
        <v>0</v>
      </c>
      <c r="H221" s="402">
        <f t="shared" si="158"/>
        <v>0</v>
      </c>
      <c r="I221" s="487"/>
      <c r="J221" s="426">
        <f t="shared" ref="J221:M221" si="159">J205+J209+J213+J217</f>
        <v>25.103999999999999</v>
      </c>
      <c r="K221" s="426">
        <f t="shared" si="159"/>
        <v>25.188749999999999</v>
      </c>
      <c r="L221" s="426">
        <f t="shared" si="159"/>
        <v>12.117599999999999</v>
      </c>
      <c r="M221" s="426">
        <f t="shared" si="159"/>
        <v>12.830870000000001</v>
      </c>
      <c r="N221" s="427">
        <f t="shared" ref="N221:N222" si="160">E221+H221+J221+K221+L221+M221</f>
        <v>168.06576600000002</v>
      </c>
    </row>
    <row r="222" spans="1:14" s="288" customFormat="1" ht="51.75" customHeight="1">
      <c r="A222" s="485"/>
      <c r="B222" s="518"/>
      <c r="C222" s="521"/>
      <c r="D222" s="368" t="s">
        <v>7</v>
      </c>
      <c r="E222" s="402">
        <f>E206+E210+E214+E218</f>
        <v>0.99890600000000007</v>
      </c>
      <c r="F222" s="402">
        <f>F206+F210+F214+F218</f>
        <v>0.31388100000000002</v>
      </c>
      <c r="G222" s="402">
        <f>G206+G210+G214+G218</f>
        <v>0</v>
      </c>
      <c r="H222" s="402">
        <f>H206+H210+H214+H218</f>
        <v>0</v>
      </c>
      <c r="I222" s="488"/>
      <c r="J222" s="426">
        <f>J206+J210+J214+J218</f>
        <v>0.78300000000000003</v>
      </c>
      <c r="K222" s="426">
        <f>K206+K210+K214+K218</f>
        <v>0.77625</v>
      </c>
      <c r="L222" s="426">
        <f>L206+L210+L214+L218</f>
        <v>0.37480000000000002</v>
      </c>
      <c r="M222" s="426">
        <f>M206+M210+M214+M218</f>
        <v>0.39683000000000002</v>
      </c>
      <c r="N222" s="427">
        <f t="shared" si="160"/>
        <v>3.3297860000000004</v>
      </c>
    </row>
    <row r="223" spans="1:14" s="288" customFormat="1" ht="51.75" customHeight="1">
      <c r="A223" s="437" t="s">
        <v>33</v>
      </c>
      <c r="B223" s="438"/>
      <c r="C223" s="435"/>
      <c r="D223" s="285"/>
      <c r="E223" s="323"/>
      <c r="F223" s="323"/>
      <c r="G223" s="323"/>
      <c r="H223" s="323"/>
      <c r="I223" s="323"/>
      <c r="J223" s="323"/>
      <c r="K223" s="323"/>
      <c r="L223" s="323"/>
      <c r="M223" s="411"/>
      <c r="N223" s="324"/>
    </row>
    <row r="224" spans="1:14" s="288" customFormat="1" ht="51.75" customHeight="1">
      <c r="A224" s="325">
        <v>4</v>
      </c>
      <c r="B224" s="495" t="s">
        <v>30</v>
      </c>
      <c r="C224" s="496"/>
      <c r="D224" s="496"/>
      <c r="E224" s="496"/>
      <c r="F224" s="496"/>
      <c r="G224" s="496"/>
      <c r="H224" s="496"/>
      <c r="I224" s="496"/>
      <c r="J224" s="496"/>
      <c r="K224" s="496"/>
      <c r="L224" s="496"/>
      <c r="M224" s="496"/>
      <c r="N224" s="497"/>
    </row>
    <row r="225" spans="1:14" s="288" customFormat="1" ht="51.75" customHeight="1">
      <c r="A225" s="477" t="s">
        <v>31</v>
      </c>
      <c r="B225" s="522" t="s">
        <v>118</v>
      </c>
      <c r="C225" s="478"/>
      <c r="D225" s="289" t="s">
        <v>13</v>
      </c>
      <c r="E225" s="32">
        <f t="shared" ref="E225:H225" si="161">SUM(E226:E228)</f>
        <v>1.8556699999999999</v>
      </c>
      <c r="F225" s="32">
        <f t="shared" si="161"/>
        <v>0</v>
      </c>
      <c r="G225" s="32">
        <f t="shared" si="161"/>
        <v>0</v>
      </c>
      <c r="H225" s="32">
        <f t="shared" si="161"/>
        <v>87.7</v>
      </c>
      <c r="I225" s="471"/>
      <c r="J225" s="290">
        <f t="shared" ref="J225:L225" si="162">SUM(J226:J228)</f>
        <v>31.950000000000003</v>
      </c>
      <c r="K225" s="290">
        <f t="shared" si="162"/>
        <v>101.57732</v>
      </c>
      <c r="L225" s="290">
        <f t="shared" si="162"/>
        <v>61.855699999999999</v>
      </c>
      <c r="M225" s="290">
        <f t="shared" ref="M225" si="163">SUM(M226:M228)</f>
        <v>51.207300000000004</v>
      </c>
      <c r="N225" s="422">
        <f>E225+H225+J225+K225+L225+M225</f>
        <v>336.14598999999998</v>
      </c>
    </row>
    <row r="226" spans="1:14" s="288" customFormat="1" ht="51.75" customHeight="1">
      <c r="A226" s="469"/>
      <c r="B226" s="522"/>
      <c r="C226" s="466"/>
      <c r="D226" s="159" t="s">
        <v>14</v>
      </c>
      <c r="E226" s="443">
        <v>0</v>
      </c>
      <c r="F226" s="443"/>
      <c r="G226" s="449"/>
      <c r="H226" s="443">
        <v>0</v>
      </c>
      <c r="I226" s="455"/>
      <c r="J226" s="349">
        <v>0</v>
      </c>
      <c r="K226" s="349">
        <v>0</v>
      </c>
      <c r="L226" s="371">
        <v>0</v>
      </c>
      <c r="M226" s="371">
        <v>0</v>
      </c>
      <c r="N226" s="422">
        <f>E226+H226+J226+K226+L226+M226</f>
        <v>0</v>
      </c>
    </row>
    <row r="227" spans="1:14" s="288" customFormat="1" ht="51.75" customHeight="1">
      <c r="A227" s="469"/>
      <c r="B227" s="522"/>
      <c r="C227" s="466"/>
      <c r="D227" s="159" t="s">
        <v>6</v>
      </c>
      <c r="E227" s="443">
        <v>0</v>
      </c>
      <c r="F227" s="449"/>
      <c r="G227" s="449"/>
      <c r="H227" s="443">
        <v>84</v>
      </c>
      <c r="I227" s="455"/>
      <c r="J227" s="349">
        <v>30.67</v>
      </c>
      <c r="K227" s="349">
        <v>98.53</v>
      </c>
      <c r="L227" s="371">
        <v>60</v>
      </c>
      <c r="M227" s="371">
        <v>49.671100000000003</v>
      </c>
      <c r="N227" s="422">
        <f t="shared" ref="N227:N228" si="164">E227+H227+J227+K227+L227+M227</f>
        <v>322.87110000000001</v>
      </c>
    </row>
    <row r="228" spans="1:14" s="288" customFormat="1" ht="193.8" customHeight="1">
      <c r="A228" s="470"/>
      <c r="B228" s="522"/>
      <c r="C228" s="467"/>
      <c r="D228" s="159" t="s">
        <v>7</v>
      </c>
      <c r="E228" s="443">
        <v>1.8556699999999999</v>
      </c>
      <c r="F228" s="449"/>
      <c r="G228" s="449"/>
      <c r="H228" s="443">
        <v>3.7</v>
      </c>
      <c r="I228" s="479"/>
      <c r="J228" s="351">
        <v>1.28</v>
      </c>
      <c r="K228" s="349">
        <v>3.04732</v>
      </c>
      <c r="L228" s="371">
        <v>1.8556999999999999</v>
      </c>
      <c r="M228" s="371">
        <v>1.5362</v>
      </c>
      <c r="N228" s="422">
        <f t="shared" si="164"/>
        <v>13.274889999999999</v>
      </c>
    </row>
    <row r="229" spans="1:14" s="288" customFormat="1" ht="51.75" customHeight="1">
      <c r="A229" s="352">
        <v>5</v>
      </c>
      <c r="B229" s="495" t="s">
        <v>119</v>
      </c>
      <c r="C229" s="496"/>
      <c r="D229" s="496"/>
      <c r="E229" s="496"/>
      <c r="F229" s="496"/>
      <c r="G229" s="496"/>
      <c r="H229" s="496"/>
      <c r="I229" s="496"/>
      <c r="J229" s="496"/>
      <c r="K229" s="496"/>
      <c r="L229" s="496"/>
      <c r="M229" s="496"/>
      <c r="N229" s="620"/>
    </row>
    <row r="230" spans="1:14" s="288" customFormat="1" ht="51.75" customHeight="1">
      <c r="A230" s="480" t="s">
        <v>120</v>
      </c>
      <c r="B230" s="489" t="s">
        <v>121</v>
      </c>
      <c r="C230" s="492">
        <v>2020</v>
      </c>
      <c r="D230" s="445" t="s">
        <v>13</v>
      </c>
      <c r="E230" s="32">
        <f t="shared" ref="E230:H230" si="165">SUM(E231:E233)</f>
        <v>0</v>
      </c>
      <c r="F230" s="32">
        <f t="shared" si="165"/>
        <v>0</v>
      </c>
      <c r="G230" s="32">
        <f t="shared" si="165"/>
        <v>0</v>
      </c>
      <c r="H230" s="32">
        <f t="shared" si="165"/>
        <v>0</v>
      </c>
      <c r="I230" s="471"/>
      <c r="J230" s="290">
        <f t="shared" ref="J230:M230" si="166">SUM(J231:J233)</f>
        <v>0</v>
      </c>
      <c r="K230" s="290">
        <f t="shared" si="166"/>
        <v>6.3381639999999999</v>
      </c>
      <c r="L230" s="290">
        <f t="shared" si="166"/>
        <v>0</v>
      </c>
      <c r="M230" s="290">
        <f t="shared" si="166"/>
        <v>0</v>
      </c>
      <c r="N230" s="422">
        <f>E230+H230+J230+K230+L230+M230</f>
        <v>6.3381639999999999</v>
      </c>
    </row>
    <row r="231" spans="1:14" s="288" customFormat="1" ht="51.75" customHeight="1">
      <c r="A231" s="481"/>
      <c r="B231" s="490"/>
      <c r="C231" s="493"/>
      <c r="D231" s="439" t="s">
        <v>14</v>
      </c>
      <c r="E231" s="381">
        <v>0</v>
      </c>
      <c r="F231" s="382"/>
      <c r="G231" s="381"/>
      <c r="H231" s="381">
        <v>0</v>
      </c>
      <c r="I231" s="472"/>
      <c r="J231" s="379">
        <v>0</v>
      </c>
      <c r="K231" s="379">
        <v>0</v>
      </c>
      <c r="L231" s="379">
        <v>0</v>
      </c>
      <c r="M231" s="379"/>
      <c r="N231" s="422">
        <f>E231+H231+J231+K231+L231+M231</f>
        <v>0</v>
      </c>
    </row>
    <row r="232" spans="1:14" s="288" customFormat="1" ht="51.75" customHeight="1">
      <c r="A232" s="481"/>
      <c r="B232" s="490"/>
      <c r="C232" s="493"/>
      <c r="D232" s="439" t="s">
        <v>6</v>
      </c>
      <c r="E232" s="381">
        <v>0</v>
      </c>
      <c r="F232" s="381"/>
      <c r="G232" s="381"/>
      <c r="H232" s="381">
        <v>0</v>
      </c>
      <c r="I232" s="472"/>
      <c r="J232" s="379">
        <v>0</v>
      </c>
      <c r="K232" s="379">
        <v>6.1479999999999997</v>
      </c>
      <c r="L232" s="379">
        <v>0</v>
      </c>
      <c r="M232" s="379"/>
      <c r="N232" s="422">
        <f t="shared" ref="N232:N233" si="167">E232+H232+J232+K232+L232+M232</f>
        <v>6.1479999999999997</v>
      </c>
    </row>
    <row r="233" spans="1:14" s="288" customFormat="1" ht="51.75" customHeight="1">
      <c r="A233" s="482"/>
      <c r="B233" s="491"/>
      <c r="C233" s="494"/>
      <c r="D233" s="383" t="s">
        <v>7</v>
      </c>
      <c r="E233" s="381">
        <v>0</v>
      </c>
      <c r="F233" s="335"/>
      <c r="G233" s="335"/>
      <c r="H233" s="381">
        <v>0</v>
      </c>
      <c r="I233" s="473"/>
      <c r="J233" s="379">
        <v>0</v>
      </c>
      <c r="K233" s="379">
        <v>0.190164</v>
      </c>
      <c r="L233" s="379">
        <v>0</v>
      </c>
      <c r="M233" s="360"/>
      <c r="N233" s="422">
        <f t="shared" si="167"/>
        <v>0.190164</v>
      </c>
    </row>
    <row r="234" spans="1:14" s="288" customFormat="1" ht="51.75" customHeight="1">
      <c r="A234" s="480" t="s">
        <v>122</v>
      </c>
      <c r="B234" s="489" t="s">
        <v>123</v>
      </c>
      <c r="C234" s="492">
        <v>2020</v>
      </c>
      <c r="D234" s="445" t="s">
        <v>13</v>
      </c>
      <c r="E234" s="32">
        <f t="shared" ref="E234:H234" si="168">SUM(E235:E237)</f>
        <v>0</v>
      </c>
      <c r="F234" s="32">
        <f t="shared" si="168"/>
        <v>0</v>
      </c>
      <c r="G234" s="32">
        <f t="shared" si="168"/>
        <v>0</v>
      </c>
      <c r="H234" s="32">
        <f t="shared" si="168"/>
        <v>0</v>
      </c>
      <c r="I234" s="471"/>
      <c r="J234" s="290">
        <f t="shared" ref="J234:M234" si="169">SUM(J235:J237)</f>
        <v>0</v>
      </c>
      <c r="K234" s="290">
        <f t="shared" si="169"/>
        <v>15.468400000000001</v>
      </c>
      <c r="L234" s="290">
        <f t="shared" si="169"/>
        <v>0</v>
      </c>
      <c r="M234" s="290">
        <f t="shared" si="169"/>
        <v>0</v>
      </c>
      <c r="N234" s="422">
        <f>E234+H234+J234+K234+L234+M234</f>
        <v>15.468400000000001</v>
      </c>
    </row>
    <row r="235" spans="1:14" s="288" customFormat="1" ht="61.5" customHeight="1">
      <c r="A235" s="481"/>
      <c r="B235" s="490"/>
      <c r="C235" s="493"/>
      <c r="D235" s="439" t="s">
        <v>14</v>
      </c>
      <c r="E235" s="382">
        <v>0</v>
      </c>
      <c r="F235" s="382"/>
      <c r="G235" s="381"/>
      <c r="H235" s="381">
        <v>0</v>
      </c>
      <c r="I235" s="472"/>
      <c r="J235" s="379">
        <v>0</v>
      </c>
      <c r="K235" s="379">
        <v>0</v>
      </c>
      <c r="L235" s="379">
        <v>0</v>
      </c>
      <c r="M235" s="379"/>
      <c r="N235" s="422">
        <f>E235+H235+J235+K235+L235+M235</f>
        <v>0</v>
      </c>
    </row>
    <row r="236" spans="1:14" s="288" customFormat="1" ht="51.75" customHeight="1">
      <c r="A236" s="481"/>
      <c r="B236" s="490"/>
      <c r="C236" s="493"/>
      <c r="D236" s="439" t="s">
        <v>6</v>
      </c>
      <c r="E236" s="382">
        <v>0</v>
      </c>
      <c r="F236" s="382"/>
      <c r="G236" s="382"/>
      <c r="H236" s="381">
        <v>0</v>
      </c>
      <c r="I236" s="472"/>
      <c r="J236" s="384">
        <v>0</v>
      </c>
      <c r="K236" s="384">
        <v>15.005000000000001</v>
      </c>
      <c r="L236" s="379">
        <v>0</v>
      </c>
      <c r="M236" s="384"/>
      <c r="N236" s="422">
        <f t="shared" ref="N236:N237" si="170">E236+H236+J236+K236+L236+M236</f>
        <v>15.005000000000001</v>
      </c>
    </row>
    <row r="237" spans="1:14" s="288" customFormat="1" ht="51.75" customHeight="1">
      <c r="A237" s="482"/>
      <c r="B237" s="491"/>
      <c r="C237" s="494"/>
      <c r="D237" s="383" t="s">
        <v>7</v>
      </c>
      <c r="E237" s="382">
        <v>0</v>
      </c>
      <c r="F237" s="382"/>
      <c r="G237" s="335"/>
      <c r="H237" s="335">
        <v>0</v>
      </c>
      <c r="I237" s="473"/>
      <c r="J237" s="379">
        <v>0</v>
      </c>
      <c r="K237" s="379">
        <v>0.46339999999999998</v>
      </c>
      <c r="L237" s="379">
        <v>0</v>
      </c>
      <c r="M237" s="360"/>
      <c r="N237" s="422">
        <f t="shared" si="170"/>
        <v>0.46339999999999998</v>
      </c>
    </row>
    <row r="238" spans="1:14" s="288" customFormat="1" ht="51.75" customHeight="1">
      <c r="A238" s="352">
        <v>6</v>
      </c>
      <c r="B238" s="495" t="s">
        <v>32</v>
      </c>
      <c r="C238" s="496"/>
      <c r="D238" s="496"/>
      <c r="E238" s="496"/>
      <c r="F238" s="496"/>
      <c r="G238" s="496"/>
      <c r="H238" s="496"/>
      <c r="I238" s="496"/>
      <c r="J238" s="496"/>
      <c r="K238" s="496"/>
      <c r="L238" s="496"/>
      <c r="M238" s="496"/>
      <c r="N238" s="620"/>
    </row>
    <row r="239" spans="1:14" s="288" customFormat="1" ht="51.75" customHeight="1">
      <c r="A239" s="477" t="s">
        <v>138</v>
      </c>
      <c r="B239" s="512" t="s">
        <v>142</v>
      </c>
      <c r="C239" s="478"/>
      <c r="D239" s="289" t="s">
        <v>13</v>
      </c>
      <c r="E239" s="32">
        <f t="shared" ref="E239:H239" si="171">SUM(E240:E242)</f>
        <v>0</v>
      </c>
      <c r="F239" s="32">
        <f t="shared" si="171"/>
        <v>0</v>
      </c>
      <c r="G239" s="32">
        <f t="shared" si="171"/>
        <v>0</v>
      </c>
      <c r="H239" s="32">
        <f t="shared" si="171"/>
        <v>0</v>
      </c>
      <c r="I239" s="471" t="s">
        <v>154</v>
      </c>
      <c r="J239" s="290">
        <f t="shared" ref="J239:M239" si="172">SUM(J240:J242)</f>
        <v>0</v>
      </c>
      <c r="K239" s="290">
        <f t="shared" si="172"/>
        <v>0</v>
      </c>
      <c r="L239" s="290">
        <f t="shared" si="172"/>
        <v>2.9380000000000002</v>
      </c>
      <c r="M239" s="290">
        <f t="shared" si="172"/>
        <v>42.144959999999998</v>
      </c>
      <c r="N239" s="422">
        <f>E239+H239+J239+K239+L239+M239</f>
        <v>45.08296</v>
      </c>
    </row>
    <row r="240" spans="1:14" s="291" customFormat="1" ht="62.25" customHeight="1">
      <c r="A240" s="469"/>
      <c r="B240" s="513"/>
      <c r="C240" s="466"/>
      <c r="D240" s="159" t="s">
        <v>14</v>
      </c>
      <c r="E240" s="449"/>
      <c r="F240" s="449"/>
      <c r="G240" s="449"/>
      <c r="H240" s="449"/>
      <c r="I240" s="472"/>
      <c r="J240" s="283"/>
      <c r="K240" s="283"/>
      <c r="L240" s="371">
        <v>0</v>
      </c>
      <c r="M240" s="371">
        <v>0</v>
      </c>
      <c r="N240" s="422">
        <f>E240+H240+J240+K240+L240+M240</f>
        <v>0</v>
      </c>
    </row>
    <row r="241" spans="1:15" ht="20.25" customHeight="1">
      <c r="A241" s="469"/>
      <c r="B241" s="513"/>
      <c r="C241" s="466"/>
      <c r="D241" s="159" t="s">
        <v>6</v>
      </c>
      <c r="E241" s="449"/>
      <c r="F241" s="449"/>
      <c r="G241" s="449"/>
      <c r="H241" s="449"/>
      <c r="I241" s="472"/>
      <c r="J241" s="283"/>
      <c r="K241" s="283"/>
      <c r="L241" s="371">
        <v>2.85</v>
      </c>
      <c r="M241" s="371">
        <v>41.8078</v>
      </c>
      <c r="N241" s="422">
        <f t="shared" ref="N241:N242" si="173">E241+H241+J241+K241+L241+M241</f>
        <v>44.657800000000002</v>
      </c>
    </row>
    <row r="242" spans="1:15" ht="28.5" customHeight="1">
      <c r="A242" s="470"/>
      <c r="B242" s="513"/>
      <c r="C242" s="467"/>
      <c r="D242" s="159" t="s">
        <v>7</v>
      </c>
      <c r="E242" s="449"/>
      <c r="F242" s="449"/>
      <c r="G242" s="449"/>
      <c r="H242" s="449"/>
      <c r="I242" s="473"/>
      <c r="J242" s="283"/>
      <c r="K242" s="283"/>
      <c r="L242" s="384">
        <v>8.7999999999999995E-2</v>
      </c>
      <c r="M242" s="371">
        <v>0.33716000000000002</v>
      </c>
      <c r="N242" s="422">
        <f t="shared" si="173"/>
        <v>0.42515999999999998</v>
      </c>
    </row>
    <row r="243" spans="1:15" s="291" customFormat="1" ht="21" customHeight="1" thickBot="1">
      <c r="A243" s="353" t="s">
        <v>33</v>
      </c>
      <c r="B243" s="354"/>
      <c r="C243" s="354"/>
      <c r="D243" s="355"/>
      <c r="E243" s="356"/>
      <c r="F243" s="356"/>
      <c r="G243" s="356"/>
      <c r="H243" s="356"/>
      <c r="I243" s="356"/>
      <c r="J243" s="356"/>
      <c r="K243" s="323"/>
      <c r="L243" s="356"/>
      <c r="M243" s="412"/>
      <c r="N243" s="357"/>
    </row>
    <row r="244" spans="1:15" s="291" customFormat="1" ht="53.25" customHeight="1" thickBot="1">
      <c r="A244" s="27"/>
      <c r="B244" s="28"/>
      <c r="C244" s="28"/>
      <c r="D244" s="28"/>
      <c r="E244" s="48" t="s">
        <v>38</v>
      </c>
      <c r="F244" s="47" t="s">
        <v>46</v>
      </c>
      <c r="G244" s="49"/>
      <c r="H244" s="28"/>
      <c r="I244" s="28"/>
      <c r="J244" s="28"/>
      <c r="K244" s="28"/>
      <c r="L244" s="28"/>
      <c r="M244" s="28"/>
      <c r="N244" s="29"/>
    </row>
    <row r="245" spans="1:15" s="291" customFormat="1" ht="19.2">
      <c r="A245" s="5"/>
      <c r="B245" s="6" t="s">
        <v>10</v>
      </c>
      <c r="C245" s="460" t="s">
        <v>11</v>
      </c>
      <c r="D245" s="461"/>
      <c r="E245" s="461"/>
      <c r="F245" s="461"/>
      <c r="G245" s="461"/>
      <c r="H245" s="461"/>
      <c r="I245" s="461"/>
      <c r="J245" s="462"/>
      <c r="K245" s="462"/>
      <c r="L245" s="462"/>
      <c r="M245" s="463"/>
      <c r="N245" s="464"/>
    </row>
    <row r="246" spans="1:15" s="288" customFormat="1" ht="22.5" customHeight="1">
      <c r="A246" s="477">
        <v>1</v>
      </c>
      <c r="B246" s="489" t="s">
        <v>109</v>
      </c>
      <c r="C246" s="478"/>
      <c r="D246" s="289" t="s">
        <v>148</v>
      </c>
      <c r="E246" s="32">
        <f t="shared" ref="E246:H246" si="174">SUM(E247:E249)</f>
        <v>37.404400000000003</v>
      </c>
      <c r="F246" s="32">
        <f t="shared" si="174"/>
        <v>31.583200000000001</v>
      </c>
      <c r="G246" s="32">
        <f t="shared" si="174"/>
        <v>5.3838699999999999</v>
      </c>
      <c r="H246" s="32">
        <f t="shared" si="174"/>
        <v>0</v>
      </c>
      <c r="I246" s="471" t="s">
        <v>161</v>
      </c>
      <c r="J246" s="290">
        <f t="shared" ref="J246:M246" si="175">SUM(J247:J249)</f>
        <v>0</v>
      </c>
      <c r="K246" s="290">
        <f t="shared" si="175"/>
        <v>2.9</v>
      </c>
      <c r="L246" s="290">
        <f t="shared" si="175"/>
        <v>18.663498000000001</v>
      </c>
      <c r="M246" s="290">
        <f t="shared" si="175"/>
        <v>47.379100000000001</v>
      </c>
      <c r="N246" s="422">
        <f>E246+H246+J246+K246+L246+M246</f>
        <v>106.34699800000001</v>
      </c>
      <c r="O246" s="407"/>
    </row>
    <row r="247" spans="1:15" s="288" customFormat="1" ht="22.8">
      <c r="A247" s="469"/>
      <c r="B247" s="490"/>
      <c r="C247" s="466"/>
      <c r="D247" s="159" t="s">
        <v>14</v>
      </c>
      <c r="E247" s="449">
        <v>0</v>
      </c>
      <c r="F247" s="449">
        <v>0</v>
      </c>
      <c r="G247" s="449">
        <v>0</v>
      </c>
      <c r="H247" s="449"/>
      <c r="I247" s="455"/>
      <c r="J247" s="281">
        <v>0</v>
      </c>
      <c r="K247" s="281">
        <v>0</v>
      </c>
      <c r="L247" s="371">
        <v>0</v>
      </c>
      <c r="M247" s="371">
        <v>0</v>
      </c>
      <c r="N247" s="422">
        <f>E247+H247+J247+K247+L247+M247</f>
        <v>0</v>
      </c>
      <c r="O247" s="407"/>
    </row>
    <row r="248" spans="1:15" s="288" customFormat="1" ht="22.8">
      <c r="A248" s="469"/>
      <c r="B248" s="490"/>
      <c r="C248" s="466"/>
      <c r="D248" s="159" t="s">
        <v>6</v>
      </c>
      <c r="E248" s="449">
        <v>36.982300000000002</v>
      </c>
      <c r="F248" s="449">
        <v>31.235800000000001</v>
      </c>
      <c r="G248" s="449">
        <v>5.3407999999999998</v>
      </c>
      <c r="H248" s="449"/>
      <c r="I248" s="455"/>
      <c r="J248" s="281">
        <v>0</v>
      </c>
      <c r="K248" s="281">
        <v>2.88</v>
      </c>
      <c r="L248" s="371">
        <v>18.514189999999999</v>
      </c>
      <c r="M248" s="371">
        <v>47</v>
      </c>
      <c r="N248" s="422">
        <f t="shared" ref="N248:N249" si="176">E248+H248+J248+K248+L248+M248</f>
        <v>105.37649</v>
      </c>
      <c r="O248" s="407"/>
    </row>
    <row r="249" spans="1:15" s="288" customFormat="1" ht="22.8">
      <c r="A249" s="470"/>
      <c r="B249" s="490"/>
      <c r="C249" s="467"/>
      <c r="D249" s="159" t="s">
        <v>7</v>
      </c>
      <c r="E249" s="449">
        <v>0.42209999999999998</v>
      </c>
      <c r="F249" s="449">
        <v>0.34739999999999999</v>
      </c>
      <c r="G249" s="449">
        <v>4.3069999999999997E-2</v>
      </c>
      <c r="H249" s="449"/>
      <c r="I249" s="479"/>
      <c r="J249" s="360">
        <v>0</v>
      </c>
      <c r="K249" s="360">
        <v>0.02</v>
      </c>
      <c r="L249" s="371">
        <v>0.149308</v>
      </c>
      <c r="M249" s="371">
        <v>0.37909999999999999</v>
      </c>
      <c r="N249" s="422">
        <f t="shared" si="176"/>
        <v>0.97050799999999993</v>
      </c>
      <c r="O249" s="407"/>
    </row>
    <row r="250" spans="1:15" ht="22.8">
      <c r="A250" s="526" t="s">
        <v>9</v>
      </c>
      <c r="B250" s="489" t="s">
        <v>149</v>
      </c>
      <c r="C250" s="529"/>
      <c r="D250" s="289" t="s">
        <v>13</v>
      </c>
      <c r="E250" s="32">
        <f t="shared" ref="E250:H250" si="177">SUM(E251:E253)</f>
        <v>15.47682</v>
      </c>
      <c r="F250" s="32">
        <f t="shared" si="177"/>
        <v>0</v>
      </c>
      <c r="G250" s="32">
        <f t="shared" si="177"/>
        <v>0</v>
      </c>
      <c r="H250" s="32">
        <f t="shared" si="177"/>
        <v>0</v>
      </c>
      <c r="I250" s="471"/>
      <c r="J250" s="290">
        <f t="shared" ref="J250:M250" si="178">SUM(J251:J253)</f>
        <v>0</v>
      </c>
      <c r="K250" s="290">
        <f t="shared" si="178"/>
        <v>0</v>
      </c>
      <c r="L250" s="290">
        <f t="shared" si="178"/>
        <v>0</v>
      </c>
      <c r="M250" s="290">
        <f t="shared" si="178"/>
        <v>0</v>
      </c>
      <c r="N250" s="422">
        <f>E250+H250+J250+K250+L250+M250</f>
        <v>15.47682</v>
      </c>
      <c r="O250" s="387"/>
    </row>
    <row r="251" spans="1:15" s="291" customFormat="1" ht="22.8">
      <c r="A251" s="527"/>
      <c r="B251" s="490"/>
      <c r="C251" s="530"/>
      <c r="D251" s="159" t="s">
        <v>14</v>
      </c>
      <c r="E251" s="449">
        <v>0</v>
      </c>
      <c r="F251" s="449"/>
      <c r="G251" s="449"/>
      <c r="H251" s="282">
        <v>0</v>
      </c>
      <c r="I251" s="455"/>
      <c r="J251" s="281">
        <v>0</v>
      </c>
      <c r="K251" s="281">
        <v>0</v>
      </c>
      <c r="L251" s="281">
        <v>0</v>
      </c>
      <c r="M251" s="371"/>
      <c r="N251" s="422">
        <f>E251+H251+J251+K251+L251+M251</f>
        <v>0</v>
      </c>
    </row>
    <row r="252" spans="1:15" s="291" customFormat="1" ht="22.8">
      <c r="A252" s="527"/>
      <c r="B252" s="490"/>
      <c r="C252" s="530"/>
      <c r="D252" s="159" t="s">
        <v>6</v>
      </c>
      <c r="E252" s="449">
        <v>15.353</v>
      </c>
      <c r="F252" s="449"/>
      <c r="G252" s="449"/>
      <c r="H252" s="282">
        <v>0</v>
      </c>
      <c r="I252" s="455"/>
      <c r="J252" s="281">
        <v>0</v>
      </c>
      <c r="K252" s="281">
        <v>0</v>
      </c>
      <c r="L252" s="281">
        <v>0</v>
      </c>
      <c r="M252" s="371"/>
      <c r="N252" s="422">
        <f t="shared" ref="N252:N253" si="179">E252+H252+J252+K252+L252+M252</f>
        <v>15.353</v>
      </c>
    </row>
    <row r="253" spans="1:15" s="291" customFormat="1" ht="37.200000000000003" customHeight="1">
      <c r="A253" s="527"/>
      <c r="B253" s="490"/>
      <c r="C253" s="530"/>
      <c r="D253" s="159" t="s">
        <v>7</v>
      </c>
      <c r="E253" s="449">
        <v>0.12382</v>
      </c>
      <c r="F253" s="449"/>
      <c r="G253" s="449"/>
      <c r="H253" s="335">
        <v>0</v>
      </c>
      <c r="I253" s="479"/>
      <c r="J253" s="360">
        <v>0</v>
      </c>
      <c r="K253" s="360">
        <v>0</v>
      </c>
      <c r="L253" s="360">
        <v>0</v>
      </c>
      <c r="M253" s="371"/>
      <c r="N253" s="422">
        <f t="shared" si="179"/>
        <v>0.12382</v>
      </c>
    </row>
    <row r="254" spans="1:15" s="291" customFormat="1" ht="40.799999999999997">
      <c r="A254" s="450"/>
      <c r="B254" s="31" t="s">
        <v>132</v>
      </c>
      <c r="C254" s="452"/>
      <c r="D254" s="336" t="s">
        <v>5</v>
      </c>
      <c r="E254" s="337">
        <f>SUM(E255:E257)</f>
        <v>52.881220000000006</v>
      </c>
      <c r="F254" s="337">
        <f t="shared" ref="F254:H254" si="180">SUM(F255:F257)</f>
        <v>31.583200000000001</v>
      </c>
      <c r="G254" s="337">
        <f t="shared" si="180"/>
        <v>5.3838699999999999</v>
      </c>
      <c r="H254" s="337">
        <f t="shared" si="180"/>
        <v>0</v>
      </c>
      <c r="I254" s="538"/>
      <c r="J254" s="403">
        <f>SUM(J255:J257)</f>
        <v>0</v>
      </c>
      <c r="K254" s="403">
        <f>SUM(K255:K257)</f>
        <v>2.9</v>
      </c>
      <c r="L254" s="403">
        <f>SUM(L255:L257)</f>
        <v>18.663498000000001</v>
      </c>
      <c r="M254" s="403">
        <f t="shared" ref="M254" si="181">SUM(M255:M257)</f>
        <v>47.379100000000001</v>
      </c>
      <c r="N254" s="418">
        <f t="shared" ref="N254" si="182">N255+N256+N257</f>
        <v>121.823818</v>
      </c>
    </row>
    <row r="255" spans="1:15" s="291" customFormat="1" ht="22.8">
      <c r="A255" s="450"/>
      <c r="B255" s="457" t="str">
        <f>F244</f>
        <v>ЭКОЛОГИЯ</v>
      </c>
      <c r="C255" s="452"/>
      <c r="D255" s="347" t="s">
        <v>14</v>
      </c>
      <c r="E255" s="338">
        <f t="shared" ref="E255:H257" si="183">E247+E251</f>
        <v>0</v>
      </c>
      <c r="F255" s="338">
        <f t="shared" si="183"/>
        <v>0</v>
      </c>
      <c r="G255" s="338">
        <f t="shared" si="183"/>
        <v>0</v>
      </c>
      <c r="H255" s="338">
        <f t="shared" si="183"/>
        <v>0</v>
      </c>
      <c r="I255" s="539"/>
      <c r="J255" s="378">
        <f t="shared" ref="J255:M257" si="184">J247+J251</f>
        <v>0</v>
      </c>
      <c r="K255" s="378">
        <f t="shared" si="184"/>
        <v>0</v>
      </c>
      <c r="L255" s="378">
        <f t="shared" si="184"/>
        <v>0</v>
      </c>
      <c r="M255" s="378">
        <f t="shared" si="184"/>
        <v>0</v>
      </c>
      <c r="N255" s="427">
        <f>E255+H255+J255+K255+L255+M255</f>
        <v>0</v>
      </c>
    </row>
    <row r="256" spans="1:15" s="291" customFormat="1" ht="22.8">
      <c r="A256" s="450"/>
      <c r="B256" s="541"/>
      <c r="C256" s="452"/>
      <c r="D256" s="347" t="s">
        <v>6</v>
      </c>
      <c r="E256" s="338">
        <f t="shared" si="183"/>
        <v>52.335300000000004</v>
      </c>
      <c r="F256" s="338">
        <f t="shared" si="183"/>
        <v>31.235800000000001</v>
      </c>
      <c r="G256" s="338">
        <f t="shared" si="183"/>
        <v>5.3407999999999998</v>
      </c>
      <c r="H256" s="338">
        <f t="shared" si="183"/>
        <v>0</v>
      </c>
      <c r="I256" s="539"/>
      <c r="J256" s="378">
        <f t="shared" si="184"/>
        <v>0</v>
      </c>
      <c r="K256" s="378">
        <f t="shared" si="184"/>
        <v>2.88</v>
      </c>
      <c r="L256" s="378">
        <f t="shared" si="184"/>
        <v>18.514189999999999</v>
      </c>
      <c r="M256" s="378">
        <f t="shared" si="184"/>
        <v>47</v>
      </c>
      <c r="N256" s="427">
        <f t="shared" ref="N256:N257" si="185">E256+H256+J256+K256+L256+M256</f>
        <v>120.72949</v>
      </c>
    </row>
    <row r="257" spans="1:14" s="291" customFormat="1" ht="23.4" thickBot="1">
      <c r="A257" s="451"/>
      <c r="B257" s="542"/>
      <c r="C257" s="453"/>
      <c r="D257" s="348" t="s">
        <v>7</v>
      </c>
      <c r="E257" s="338">
        <f t="shared" si="183"/>
        <v>0.54591999999999996</v>
      </c>
      <c r="F257" s="338">
        <f t="shared" si="183"/>
        <v>0.34739999999999999</v>
      </c>
      <c r="G257" s="338">
        <f t="shared" si="183"/>
        <v>4.3069999999999997E-2</v>
      </c>
      <c r="H257" s="338">
        <f t="shared" si="183"/>
        <v>0</v>
      </c>
      <c r="I257" s="540"/>
      <c r="J257" s="378">
        <f t="shared" si="184"/>
        <v>0</v>
      </c>
      <c r="K257" s="378">
        <f t="shared" si="184"/>
        <v>0.02</v>
      </c>
      <c r="L257" s="378">
        <f t="shared" si="184"/>
        <v>0.149308</v>
      </c>
      <c r="M257" s="378">
        <f t="shared" si="184"/>
        <v>0.37909999999999999</v>
      </c>
      <c r="N257" s="427">
        <f t="shared" si="185"/>
        <v>1.094328</v>
      </c>
    </row>
    <row r="258" spans="1:14" s="291" customFormat="1" ht="39.75" customHeight="1" thickBot="1">
      <c r="A258" s="27"/>
      <c r="B258" s="28"/>
      <c r="C258" s="28"/>
      <c r="D258" s="28"/>
      <c r="E258" s="48" t="s">
        <v>40</v>
      </c>
      <c r="F258" s="47" t="s">
        <v>43</v>
      </c>
      <c r="G258" s="49"/>
      <c r="H258" s="28"/>
      <c r="I258" s="28"/>
      <c r="J258" s="28"/>
      <c r="K258" s="28"/>
      <c r="L258" s="28"/>
      <c r="M258" s="28"/>
      <c r="N258" s="29"/>
    </row>
    <row r="259" spans="1:14" s="291" customFormat="1" ht="19.8" thickBot="1">
      <c r="A259" s="5"/>
      <c r="B259" s="6" t="s">
        <v>10</v>
      </c>
      <c r="C259" s="460" t="s">
        <v>11</v>
      </c>
      <c r="D259" s="461"/>
      <c r="E259" s="461"/>
      <c r="F259" s="461"/>
      <c r="G259" s="461"/>
      <c r="H259" s="461"/>
      <c r="I259" s="461"/>
      <c r="J259" s="462"/>
      <c r="K259" s="462"/>
      <c r="L259" s="462"/>
      <c r="M259" s="463"/>
      <c r="N259" s="464"/>
    </row>
    <row r="260" spans="1:14" s="291" customFormat="1" ht="22.5" customHeight="1">
      <c r="A260" s="526" t="s">
        <v>12</v>
      </c>
      <c r="B260" s="534" t="s">
        <v>95</v>
      </c>
      <c r="C260" s="529"/>
      <c r="D260" s="289" t="s">
        <v>13</v>
      </c>
      <c r="E260" s="32">
        <f t="shared" ref="E260:H260" si="186">SUM(E261:E263)</f>
        <v>0</v>
      </c>
      <c r="F260" s="32">
        <f t="shared" si="186"/>
        <v>0</v>
      </c>
      <c r="G260" s="32">
        <f t="shared" si="186"/>
        <v>0</v>
      </c>
      <c r="H260" s="32">
        <f t="shared" si="186"/>
        <v>0</v>
      </c>
      <c r="I260" s="471"/>
      <c r="J260" s="290">
        <f t="shared" ref="J260:M260" si="187">SUM(J261:J263)</f>
        <v>0.9</v>
      </c>
      <c r="K260" s="290">
        <f t="shared" si="187"/>
        <v>0.5</v>
      </c>
      <c r="L260" s="290">
        <f t="shared" si="187"/>
        <v>0.5</v>
      </c>
      <c r="M260" s="290">
        <f t="shared" si="187"/>
        <v>0.28999999999999998</v>
      </c>
      <c r="N260" s="422">
        <f>E260+H260+J260+K260+L260+M260</f>
        <v>2.19</v>
      </c>
    </row>
    <row r="261" spans="1:14" s="291" customFormat="1" ht="22.8">
      <c r="A261" s="527"/>
      <c r="B261" s="510"/>
      <c r="C261" s="530"/>
      <c r="D261" s="159" t="s">
        <v>14</v>
      </c>
      <c r="E261" s="334">
        <v>0</v>
      </c>
      <c r="F261" s="334">
        <v>0</v>
      </c>
      <c r="G261" s="334">
        <v>0</v>
      </c>
      <c r="H261" s="334">
        <v>0</v>
      </c>
      <c r="I261" s="472"/>
      <c r="J261" s="448">
        <v>0</v>
      </c>
      <c r="K261" s="448">
        <v>0</v>
      </c>
      <c r="L261" s="448">
        <v>0</v>
      </c>
      <c r="M261" s="448">
        <v>0</v>
      </c>
      <c r="N261" s="422">
        <f>E261+H261+J261+K261+L261+M261</f>
        <v>0</v>
      </c>
    </row>
    <row r="262" spans="1:14" s="291" customFormat="1" ht="22.8">
      <c r="A262" s="527"/>
      <c r="B262" s="510"/>
      <c r="C262" s="530"/>
      <c r="D262" s="159" t="s">
        <v>6</v>
      </c>
      <c r="E262" s="286"/>
      <c r="F262" s="286"/>
      <c r="G262" s="286"/>
      <c r="H262" s="286">
        <v>0</v>
      </c>
      <c r="I262" s="472"/>
      <c r="J262" s="349">
        <v>0.9</v>
      </c>
      <c r="K262" s="349">
        <v>0.5</v>
      </c>
      <c r="L262" s="388">
        <v>0.5</v>
      </c>
      <c r="M262" s="392">
        <v>0.28999999999999998</v>
      </c>
      <c r="N262" s="422">
        <f t="shared" ref="N262:N263" si="188">E262+H262+J262+K262+L262+M262</f>
        <v>2.19</v>
      </c>
    </row>
    <row r="263" spans="1:14" s="291" customFormat="1" ht="102" customHeight="1" thickBot="1">
      <c r="A263" s="528"/>
      <c r="B263" s="535"/>
      <c r="C263" s="531"/>
      <c r="D263" s="159" t="s">
        <v>7</v>
      </c>
      <c r="E263" s="361">
        <v>0</v>
      </c>
      <c r="F263" s="361">
        <v>0</v>
      </c>
      <c r="G263" s="361">
        <v>0</v>
      </c>
      <c r="H263" s="361">
        <v>0</v>
      </c>
      <c r="I263" s="537"/>
      <c r="J263" s="389">
        <v>0</v>
      </c>
      <c r="K263" s="390">
        <v>0</v>
      </c>
      <c r="L263" s="448">
        <v>0</v>
      </c>
      <c r="M263" s="390">
        <v>0</v>
      </c>
      <c r="N263" s="422">
        <f t="shared" si="188"/>
        <v>0</v>
      </c>
    </row>
    <row r="264" spans="1:14" s="291" customFormat="1" ht="22.5" customHeight="1">
      <c r="A264" s="440"/>
      <c r="B264" s="534" t="s">
        <v>96</v>
      </c>
      <c r="C264" s="441"/>
      <c r="D264" s="289" t="s">
        <v>13</v>
      </c>
      <c r="E264" s="32">
        <f t="shared" ref="E264:H264" si="189">SUM(E265:E267)</f>
        <v>0</v>
      </c>
      <c r="F264" s="32">
        <f t="shared" ref="F264:G264" si="190">SUM(F265:F267)</f>
        <v>0</v>
      </c>
      <c r="G264" s="32">
        <f t="shared" si="190"/>
        <v>0</v>
      </c>
      <c r="H264" s="32">
        <f t="shared" si="189"/>
        <v>0</v>
      </c>
      <c r="I264" s="536"/>
      <c r="J264" s="290">
        <f t="shared" ref="J264:M264" si="191">SUM(J265:J267)</f>
        <v>0.02</v>
      </c>
      <c r="K264" s="290">
        <f t="shared" si="191"/>
        <v>0.02</v>
      </c>
      <c r="L264" s="290">
        <f t="shared" si="191"/>
        <v>0.02</v>
      </c>
      <c r="M264" s="290">
        <f t="shared" si="191"/>
        <v>0.12</v>
      </c>
      <c r="N264" s="422">
        <f>E264+H264+J264+K264+L264+M264</f>
        <v>0.18</v>
      </c>
    </row>
    <row r="265" spans="1:14" s="291" customFormat="1" ht="22.8">
      <c r="A265" s="440"/>
      <c r="B265" s="510"/>
      <c r="C265" s="441"/>
      <c r="D265" s="159" t="s">
        <v>14</v>
      </c>
      <c r="E265" s="443">
        <v>0</v>
      </c>
      <c r="F265" s="443">
        <v>0</v>
      </c>
      <c r="G265" s="443">
        <v>0</v>
      </c>
      <c r="H265" s="443">
        <v>0</v>
      </c>
      <c r="I265" s="472"/>
      <c r="J265" s="448">
        <v>0</v>
      </c>
      <c r="K265" s="448">
        <v>0</v>
      </c>
      <c r="L265" s="448">
        <v>0</v>
      </c>
      <c r="M265" s="448">
        <v>0</v>
      </c>
      <c r="N265" s="422">
        <f>E265+H265+J265+K265+L265+M265</f>
        <v>0</v>
      </c>
    </row>
    <row r="266" spans="1:14" s="291" customFormat="1" ht="22.8">
      <c r="A266" s="440"/>
      <c r="B266" s="510"/>
      <c r="C266" s="441"/>
      <c r="D266" s="159" t="s">
        <v>6</v>
      </c>
      <c r="E266" s="363"/>
      <c r="F266" s="363"/>
      <c r="G266" s="363"/>
      <c r="H266" s="363">
        <v>0</v>
      </c>
      <c r="I266" s="472"/>
      <c r="J266" s="391">
        <v>0.02</v>
      </c>
      <c r="K266" s="391">
        <v>0.02</v>
      </c>
      <c r="L266" s="392">
        <v>0.02</v>
      </c>
      <c r="M266" s="391">
        <v>0.12</v>
      </c>
      <c r="N266" s="422">
        <f t="shared" ref="N266:N267" si="192">E266+H266+J266+K266+L266+M266</f>
        <v>0.18</v>
      </c>
    </row>
    <row r="267" spans="1:14" s="291" customFormat="1" ht="23.4" thickBot="1">
      <c r="A267" s="440"/>
      <c r="B267" s="535"/>
      <c r="C267" s="441"/>
      <c r="D267" s="159" t="s">
        <v>7</v>
      </c>
      <c r="E267" s="350">
        <v>0</v>
      </c>
      <c r="F267" s="350">
        <v>0</v>
      </c>
      <c r="G267" s="350">
        <v>0</v>
      </c>
      <c r="H267" s="350">
        <v>0</v>
      </c>
      <c r="I267" s="537"/>
      <c r="J267" s="377">
        <v>0</v>
      </c>
      <c r="K267" s="389">
        <v>0</v>
      </c>
      <c r="L267" s="377">
        <v>0</v>
      </c>
      <c r="M267" s="377">
        <v>0</v>
      </c>
      <c r="N267" s="422">
        <f t="shared" si="192"/>
        <v>0</v>
      </c>
    </row>
    <row r="268" spans="1:14" s="291" customFormat="1" ht="22.5" customHeight="1">
      <c r="A268" s="440"/>
      <c r="B268" s="534" t="s">
        <v>97</v>
      </c>
      <c r="C268" s="441"/>
      <c r="D268" s="289" t="s">
        <v>13</v>
      </c>
      <c r="E268" s="32">
        <f t="shared" ref="E268:H268" si="193">SUM(E269:E271)</f>
        <v>0</v>
      </c>
      <c r="F268" s="32">
        <f t="shared" ref="F268:G268" si="194">SUM(F269:F271)</f>
        <v>0</v>
      </c>
      <c r="G268" s="32">
        <f t="shared" si="194"/>
        <v>0</v>
      </c>
      <c r="H268" s="32">
        <f t="shared" si="193"/>
        <v>0</v>
      </c>
      <c r="I268" s="472"/>
      <c r="J268" s="290">
        <f t="shared" ref="J268:M268" si="195">SUM(J269:J271)</f>
        <v>0.32</v>
      </c>
      <c r="K268" s="290">
        <f t="shared" si="195"/>
        <v>0.4</v>
      </c>
      <c r="L268" s="290">
        <f t="shared" si="195"/>
        <v>0.5</v>
      </c>
      <c r="M268" s="290">
        <f t="shared" si="195"/>
        <v>0.12</v>
      </c>
      <c r="N268" s="422">
        <f>E268+H268+J268+K268+L268+M268</f>
        <v>1.3399999999999999</v>
      </c>
    </row>
    <row r="269" spans="1:14" s="291" customFormat="1" ht="22.8">
      <c r="A269" s="440"/>
      <c r="B269" s="510"/>
      <c r="C269" s="441"/>
      <c r="D269" s="159" t="s">
        <v>14</v>
      </c>
      <c r="E269" s="334">
        <v>0</v>
      </c>
      <c r="F269" s="334">
        <v>0</v>
      </c>
      <c r="G269" s="334">
        <v>0</v>
      </c>
      <c r="H269" s="334">
        <v>0</v>
      </c>
      <c r="I269" s="472"/>
      <c r="J269" s="448">
        <v>0</v>
      </c>
      <c r="K269" s="448">
        <v>0</v>
      </c>
      <c r="L269" s="448">
        <v>0</v>
      </c>
      <c r="M269" s="448">
        <v>0</v>
      </c>
      <c r="N269" s="422">
        <f>E269+H269+J269+K269+L269+M269</f>
        <v>0</v>
      </c>
    </row>
    <row r="270" spans="1:14" s="291" customFormat="1" ht="22.8">
      <c r="A270" s="440"/>
      <c r="B270" s="510"/>
      <c r="C270" s="441"/>
      <c r="D270" s="159" t="s">
        <v>6</v>
      </c>
      <c r="E270" s="286"/>
      <c r="F270" s="286"/>
      <c r="G270" s="286"/>
      <c r="H270" s="286">
        <v>0</v>
      </c>
      <c r="I270" s="472"/>
      <c r="J270" s="391">
        <v>0.32</v>
      </c>
      <c r="K270" s="391">
        <v>0.4</v>
      </c>
      <c r="L270" s="391">
        <v>0.5</v>
      </c>
      <c r="M270" s="392">
        <v>0.12</v>
      </c>
      <c r="N270" s="422">
        <f t="shared" ref="N270:N271" si="196">E270+H270+J270+K270+L270+M270</f>
        <v>1.3399999999999999</v>
      </c>
    </row>
    <row r="271" spans="1:14" s="291" customFormat="1" ht="23.4" thickBot="1">
      <c r="A271" s="440"/>
      <c r="B271" s="535"/>
      <c r="C271" s="441"/>
      <c r="D271" s="159" t="s">
        <v>7</v>
      </c>
      <c r="E271" s="362">
        <v>0</v>
      </c>
      <c r="F271" s="362">
        <v>0</v>
      </c>
      <c r="G271" s="362">
        <v>0</v>
      </c>
      <c r="H271" s="364">
        <v>0</v>
      </c>
      <c r="I271" s="537"/>
      <c r="J271" s="377">
        <v>0</v>
      </c>
      <c r="K271" s="389">
        <v>0</v>
      </c>
      <c r="L271" s="389">
        <v>0</v>
      </c>
      <c r="M271" s="389">
        <v>0</v>
      </c>
      <c r="N271" s="422">
        <f t="shared" si="196"/>
        <v>0</v>
      </c>
    </row>
    <row r="272" spans="1:14" s="291" customFormat="1" ht="22.5" customHeight="1">
      <c r="A272" s="440"/>
      <c r="B272" s="534" t="s">
        <v>98</v>
      </c>
      <c r="C272" s="441"/>
      <c r="D272" s="289" t="s">
        <v>13</v>
      </c>
      <c r="E272" s="32">
        <f t="shared" ref="E272:H272" si="197">SUM(E273:E275)</f>
        <v>0</v>
      </c>
      <c r="F272" s="32">
        <f t="shared" si="197"/>
        <v>0</v>
      </c>
      <c r="G272" s="32">
        <f t="shared" si="197"/>
        <v>0</v>
      </c>
      <c r="H272" s="32">
        <f t="shared" si="197"/>
        <v>0</v>
      </c>
      <c r="I272" s="471"/>
      <c r="J272" s="290">
        <f t="shared" ref="J272:M272" si="198">SUM(J273:J275)</f>
        <v>0</v>
      </c>
      <c r="K272" s="290">
        <f t="shared" si="198"/>
        <v>0.01</v>
      </c>
      <c r="L272" s="290">
        <f t="shared" si="198"/>
        <v>0.01</v>
      </c>
      <c r="M272" s="290">
        <f t="shared" si="198"/>
        <v>0</v>
      </c>
      <c r="N272" s="422">
        <f>E272+H272+J272+K272+L272+M272</f>
        <v>0.02</v>
      </c>
    </row>
    <row r="273" spans="1:14" s="291" customFormat="1" ht="22.8">
      <c r="A273" s="440"/>
      <c r="B273" s="510"/>
      <c r="C273" s="441"/>
      <c r="D273" s="159" t="s">
        <v>14</v>
      </c>
      <c r="E273" s="363">
        <v>0</v>
      </c>
      <c r="F273" s="449"/>
      <c r="G273" s="449"/>
      <c r="H273" s="363">
        <v>0</v>
      </c>
      <c r="I273" s="472"/>
      <c r="J273" s="391">
        <v>0</v>
      </c>
      <c r="K273" s="391">
        <v>0</v>
      </c>
      <c r="L273" s="391">
        <v>0</v>
      </c>
      <c r="M273" s="371"/>
      <c r="N273" s="422">
        <f>E273+H273+J273+K273+L273+M273</f>
        <v>0</v>
      </c>
    </row>
    <row r="274" spans="1:14" s="291" customFormat="1" ht="22.8">
      <c r="A274" s="440"/>
      <c r="B274" s="510"/>
      <c r="C274" s="441"/>
      <c r="D274" s="159" t="s">
        <v>6</v>
      </c>
      <c r="E274" s="363">
        <v>0</v>
      </c>
      <c r="F274" s="449"/>
      <c r="G274" s="449"/>
      <c r="H274" s="363">
        <v>0</v>
      </c>
      <c r="I274" s="472"/>
      <c r="J274" s="391">
        <v>0</v>
      </c>
      <c r="K274" s="391">
        <v>0</v>
      </c>
      <c r="L274" s="391">
        <v>0</v>
      </c>
      <c r="M274" s="371"/>
      <c r="N274" s="422">
        <f t="shared" ref="N274:N275" si="199">E274+H274+J274+K274+L274+M274</f>
        <v>0</v>
      </c>
    </row>
    <row r="275" spans="1:14" s="291" customFormat="1" ht="93" customHeight="1" thickBot="1">
      <c r="A275" s="440"/>
      <c r="B275" s="535"/>
      <c r="C275" s="441"/>
      <c r="D275" s="159" t="s">
        <v>7</v>
      </c>
      <c r="E275" s="365">
        <v>0</v>
      </c>
      <c r="F275" s="449"/>
      <c r="G275" s="449"/>
      <c r="H275" s="365">
        <v>0</v>
      </c>
      <c r="I275" s="473"/>
      <c r="J275" s="393">
        <v>0</v>
      </c>
      <c r="K275" s="393">
        <v>0.01</v>
      </c>
      <c r="L275" s="393">
        <v>0.01</v>
      </c>
      <c r="M275" s="371"/>
      <c r="N275" s="422">
        <f t="shared" si="199"/>
        <v>0.02</v>
      </c>
    </row>
    <row r="276" spans="1:14" s="291" customFormat="1" ht="22.5" customHeight="1">
      <c r="A276" s="526" t="s">
        <v>12</v>
      </c>
      <c r="B276" s="534" t="s">
        <v>99</v>
      </c>
      <c r="C276" s="529"/>
      <c r="D276" s="289" t="s">
        <v>13</v>
      </c>
      <c r="E276" s="32">
        <f t="shared" ref="E276:H276" si="200">SUM(E277:E279)</f>
        <v>0</v>
      </c>
      <c r="F276" s="32">
        <f t="shared" si="200"/>
        <v>0</v>
      </c>
      <c r="G276" s="32">
        <f t="shared" si="200"/>
        <v>0</v>
      </c>
      <c r="H276" s="32">
        <f t="shared" si="200"/>
        <v>0</v>
      </c>
      <c r="I276" s="536"/>
      <c r="J276" s="290">
        <f t="shared" ref="J276:M276" si="201">SUM(J277:J279)</f>
        <v>1.4</v>
      </c>
      <c r="K276" s="290">
        <f t="shared" si="201"/>
        <v>0</v>
      </c>
      <c r="L276" s="290">
        <f t="shared" si="201"/>
        <v>1.4</v>
      </c>
      <c r="M276" s="290">
        <f t="shared" si="201"/>
        <v>1.6</v>
      </c>
      <c r="N276" s="422">
        <f>E276+H276+J276+K276+L276+M276</f>
        <v>4.4000000000000004</v>
      </c>
    </row>
    <row r="277" spans="1:14" s="291" customFormat="1" ht="22.8">
      <c r="A277" s="527"/>
      <c r="B277" s="510"/>
      <c r="C277" s="530"/>
      <c r="D277" s="159" t="s">
        <v>14</v>
      </c>
      <c r="E277" s="363">
        <v>0</v>
      </c>
      <c r="F277" s="363">
        <v>0</v>
      </c>
      <c r="G277" s="363">
        <v>0</v>
      </c>
      <c r="H277" s="363">
        <v>0</v>
      </c>
      <c r="I277" s="472"/>
      <c r="J277" s="391">
        <v>0</v>
      </c>
      <c r="K277" s="283"/>
      <c r="L277" s="391">
        <v>0</v>
      </c>
      <c r="M277" s="391">
        <v>0</v>
      </c>
      <c r="N277" s="422">
        <f>E277+H277+J277+K277+L277+M277</f>
        <v>0</v>
      </c>
    </row>
    <row r="278" spans="1:14" s="291" customFormat="1" ht="22.8">
      <c r="A278" s="527"/>
      <c r="B278" s="510"/>
      <c r="C278" s="530"/>
      <c r="D278" s="159" t="s">
        <v>6</v>
      </c>
      <c r="E278" s="286"/>
      <c r="F278" s="286"/>
      <c r="G278" s="286"/>
      <c r="H278" s="286">
        <v>0</v>
      </c>
      <c r="I278" s="472"/>
      <c r="J278" s="392">
        <v>1.4</v>
      </c>
      <c r="K278" s="283"/>
      <c r="L278" s="392">
        <v>1.4</v>
      </c>
      <c r="M278" s="392">
        <v>1.6</v>
      </c>
      <c r="N278" s="422">
        <f t="shared" ref="N278:N279" si="202">E278+H278+J278+K278+L278+M278</f>
        <v>4.4000000000000004</v>
      </c>
    </row>
    <row r="279" spans="1:14" s="291" customFormat="1" ht="67.5" customHeight="1" thickBot="1">
      <c r="A279" s="528"/>
      <c r="B279" s="510"/>
      <c r="C279" s="531"/>
      <c r="D279" s="159" t="s">
        <v>7</v>
      </c>
      <c r="E279" s="366">
        <v>0</v>
      </c>
      <c r="F279" s="366">
        <v>0</v>
      </c>
      <c r="G279" s="366">
        <v>0</v>
      </c>
      <c r="H279" s="366">
        <v>0</v>
      </c>
      <c r="I279" s="537"/>
      <c r="J279" s="394">
        <v>0</v>
      </c>
      <c r="K279" s="283"/>
      <c r="L279" s="394">
        <v>0</v>
      </c>
      <c r="M279" s="394">
        <v>0</v>
      </c>
      <c r="N279" s="422">
        <f t="shared" si="202"/>
        <v>0</v>
      </c>
    </row>
    <row r="280" spans="1:14" s="291" customFormat="1" ht="22.5" customHeight="1">
      <c r="A280" s="526" t="s">
        <v>19</v>
      </c>
      <c r="B280" s="534" t="s">
        <v>100</v>
      </c>
      <c r="C280" s="529"/>
      <c r="D280" s="289" t="s">
        <v>13</v>
      </c>
      <c r="E280" s="32">
        <f t="shared" ref="E280:H280" si="203">SUM(E281:E283)</f>
        <v>0</v>
      </c>
      <c r="F280" s="32">
        <f t="shared" si="203"/>
        <v>0</v>
      </c>
      <c r="G280" s="32">
        <f t="shared" si="203"/>
        <v>0</v>
      </c>
      <c r="H280" s="32">
        <f t="shared" si="203"/>
        <v>0</v>
      </c>
      <c r="I280" s="471"/>
      <c r="J280" s="290">
        <f t="shared" ref="J280:M280" si="204">SUM(J281:J283)</f>
        <v>0.3</v>
      </c>
      <c r="K280" s="290">
        <f t="shared" si="204"/>
        <v>0.2</v>
      </c>
      <c r="L280" s="290">
        <f t="shared" si="204"/>
        <v>0</v>
      </c>
      <c r="M280" s="290">
        <f t="shared" si="204"/>
        <v>0</v>
      </c>
      <c r="N280" s="422">
        <f>E280+H280+J280+K280+L280+M280</f>
        <v>0.5</v>
      </c>
    </row>
    <row r="281" spans="1:14" s="291" customFormat="1" ht="22.8">
      <c r="A281" s="527"/>
      <c r="B281" s="510"/>
      <c r="C281" s="530"/>
      <c r="D281" s="159" t="s">
        <v>14</v>
      </c>
      <c r="E281" s="449"/>
      <c r="F281" s="449"/>
      <c r="G281" s="449"/>
      <c r="H281" s="449"/>
      <c r="I281" s="472"/>
      <c r="J281" s="391">
        <v>0</v>
      </c>
      <c r="K281" s="391">
        <v>0</v>
      </c>
      <c r="L281" s="283"/>
      <c r="M281" s="371"/>
      <c r="N281" s="422">
        <f>E281+H281+J281+K281+L281+M281</f>
        <v>0</v>
      </c>
    </row>
    <row r="282" spans="1:14" s="291" customFormat="1" ht="22.8">
      <c r="A282" s="527"/>
      <c r="B282" s="510"/>
      <c r="C282" s="530"/>
      <c r="D282" s="159" t="s">
        <v>6</v>
      </c>
      <c r="E282" s="449"/>
      <c r="F282" s="449"/>
      <c r="G282" s="449"/>
      <c r="H282" s="449"/>
      <c r="I282" s="472"/>
      <c r="J282" s="360">
        <v>0.3</v>
      </c>
      <c r="K282" s="360">
        <v>0.2</v>
      </c>
      <c r="L282" s="283"/>
      <c r="M282" s="371"/>
      <c r="N282" s="422">
        <f t="shared" ref="N282:N283" si="205">E282+H282+J282+K282+L282+M282</f>
        <v>0.5</v>
      </c>
    </row>
    <row r="283" spans="1:14" s="291" customFormat="1" ht="93" customHeight="1" thickBot="1">
      <c r="A283" s="528"/>
      <c r="B283" s="535"/>
      <c r="C283" s="531"/>
      <c r="D283" s="159" t="s">
        <v>7</v>
      </c>
      <c r="E283" s="449"/>
      <c r="F283" s="449"/>
      <c r="G283" s="449"/>
      <c r="H283" s="449"/>
      <c r="I283" s="473"/>
      <c r="J283" s="395">
        <v>0</v>
      </c>
      <c r="K283" s="395">
        <v>0</v>
      </c>
      <c r="L283" s="283"/>
      <c r="M283" s="371"/>
      <c r="N283" s="422">
        <f t="shared" si="205"/>
        <v>0</v>
      </c>
    </row>
    <row r="284" spans="1:14" s="291" customFormat="1" ht="22.5" customHeight="1">
      <c r="A284" s="526" t="s">
        <v>12</v>
      </c>
      <c r="B284" s="534" t="s">
        <v>101</v>
      </c>
      <c r="C284" s="611"/>
      <c r="D284" s="289" t="s">
        <v>13</v>
      </c>
      <c r="E284" s="32">
        <f t="shared" ref="E284:H284" si="206">SUM(E285:E287)</f>
        <v>0</v>
      </c>
      <c r="F284" s="32">
        <f t="shared" si="206"/>
        <v>0</v>
      </c>
      <c r="G284" s="32">
        <f t="shared" si="206"/>
        <v>0</v>
      </c>
      <c r="H284" s="32">
        <f t="shared" si="206"/>
        <v>0</v>
      </c>
      <c r="I284" s="471"/>
      <c r="J284" s="290">
        <f t="shared" ref="J284:M284" si="207">SUM(J285:J287)</f>
        <v>57.2</v>
      </c>
      <c r="K284" s="290">
        <f t="shared" si="207"/>
        <v>85.86999999999999</v>
      </c>
      <c r="L284" s="290">
        <f t="shared" si="207"/>
        <v>0</v>
      </c>
      <c r="M284" s="290">
        <f t="shared" si="207"/>
        <v>0</v>
      </c>
      <c r="N284" s="422">
        <f>E284+H284+J284+K284+L284+M284</f>
        <v>143.07</v>
      </c>
    </row>
    <row r="285" spans="1:14" s="291" customFormat="1" ht="22.8">
      <c r="A285" s="527"/>
      <c r="B285" s="510"/>
      <c r="C285" s="612"/>
      <c r="D285" s="159" t="s">
        <v>14</v>
      </c>
      <c r="E285" s="449"/>
      <c r="F285" s="449"/>
      <c r="G285" s="449"/>
      <c r="H285" s="449"/>
      <c r="I285" s="472"/>
      <c r="J285" s="385">
        <v>0</v>
      </c>
      <c r="K285" s="385">
        <v>0</v>
      </c>
      <c r="L285" s="391">
        <v>0</v>
      </c>
      <c r="M285" s="371"/>
      <c r="N285" s="422">
        <f>E285+H285+J285+K285+L285+M285</f>
        <v>0</v>
      </c>
    </row>
    <row r="286" spans="1:14" s="291" customFormat="1" ht="22.8">
      <c r="A286" s="527"/>
      <c r="B286" s="510"/>
      <c r="C286" s="612"/>
      <c r="D286" s="159" t="s">
        <v>6</v>
      </c>
      <c r="E286" s="449"/>
      <c r="G286" s="449"/>
      <c r="H286" s="449"/>
      <c r="I286" s="472"/>
      <c r="J286" s="385">
        <v>2.5</v>
      </c>
      <c r="K286" s="385">
        <v>1.57</v>
      </c>
      <c r="L286" s="391">
        <v>0</v>
      </c>
      <c r="M286" s="371"/>
      <c r="N286" s="422">
        <f t="shared" ref="N286:N287" si="208">E286+H286+J286+K286+L286+M286</f>
        <v>4.07</v>
      </c>
    </row>
    <row r="287" spans="1:14" s="291" customFormat="1" ht="23.4" thickBot="1">
      <c r="A287" s="528"/>
      <c r="B287" s="510"/>
      <c r="C287" s="634"/>
      <c r="D287" s="159" t="s">
        <v>7</v>
      </c>
      <c r="E287" s="449"/>
      <c r="F287" s="449"/>
      <c r="G287" s="449"/>
      <c r="H287" s="449"/>
      <c r="I287" s="473"/>
      <c r="J287" s="396">
        <v>54.7</v>
      </c>
      <c r="K287" s="396">
        <v>84.3</v>
      </c>
      <c r="L287" s="393">
        <v>0</v>
      </c>
      <c r="M287" s="371"/>
      <c r="N287" s="422">
        <f t="shared" si="208"/>
        <v>139</v>
      </c>
    </row>
    <row r="288" spans="1:14" s="291" customFormat="1" ht="22.5" customHeight="1">
      <c r="A288" s="526" t="s">
        <v>12</v>
      </c>
      <c r="B288" s="543" t="s">
        <v>102</v>
      </c>
      <c r="C288" s="611"/>
      <c r="D288" s="289" t="s">
        <v>13</v>
      </c>
      <c r="E288" s="32">
        <f>SUM(E289:E291)</f>
        <v>0</v>
      </c>
      <c r="F288" s="32">
        <f t="shared" ref="F288:H288" si="209">SUM(F289:F291)</f>
        <v>0</v>
      </c>
      <c r="G288" s="32">
        <f t="shared" si="209"/>
        <v>0</v>
      </c>
      <c r="H288" s="32">
        <f t="shared" si="209"/>
        <v>0</v>
      </c>
      <c r="I288" s="471"/>
      <c r="J288" s="290">
        <f t="shared" ref="J288:M288" si="210">SUM(J289:J291)</f>
        <v>0</v>
      </c>
      <c r="K288" s="290">
        <f t="shared" si="210"/>
        <v>0</v>
      </c>
      <c r="L288" s="290">
        <f t="shared" si="210"/>
        <v>0</v>
      </c>
      <c r="M288" s="290">
        <f t="shared" si="210"/>
        <v>0</v>
      </c>
      <c r="N288" s="422">
        <f>E288+H288+J288+K288+L288+M288</f>
        <v>0</v>
      </c>
    </row>
    <row r="289" spans="1:14" s="291" customFormat="1" ht="22.8">
      <c r="A289" s="527"/>
      <c r="B289" s="543"/>
      <c r="C289" s="612"/>
      <c r="D289" s="159" t="s">
        <v>14</v>
      </c>
      <c r="E289" s="334">
        <v>0</v>
      </c>
      <c r="F289" s="449"/>
      <c r="G289" s="449"/>
      <c r="H289" s="449"/>
      <c r="I289" s="472"/>
      <c r="J289" s="283"/>
      <c r="K289" s="283"/>
      <c r="L289" s="283"/>
      <c r="M289" s="371"/>
      <c r="N289" s="422">
        <f>E289+H289+J289+K289+L289+M289</f>
        <v>0</v>
      </c>
    </row>
    <row r="290" spans="1:14" s="291" customFormat="1" ht="22.8">
      <c r="A290" s="527"/>
      <c r="B290" s="543"/>
      <c r="C290" s="612"/>
      <c r="D290" s="159" t="s">
        <v>6</v>
      </c>
      <c r="E290" s="367">
        <v>0</v>
      </c>
      <c r="G290" s="449"/>
      <c r="H290" s="449"/>
      <c r="I290" s="472"/>
      <c r="J290" s="283"/>
      <c r="K290" s="283"/>
      <c r="L290" s="283"/>
      <c r="M290" s="371"/>
      <c r="N290" s="422">
        <f t="shared" ref="N290:N291" si="211">E290+H290+J290+K290+L290+M290</f>
        <v>0</v>
      </c>
    </row>
    <row r="291" spans="1:14" s="291" customFormat="1" ht="60.75" customHeight="1" thickBot="1">
      <c r="A291" s="528"/>
      <c r="B291" s="543"/>
      <c r="C291" s="634"/>
      <c r="D291" s="159" t="s">
        <v>7</v>
      </c>
      <c r="E291" s="364">
        <v>0</v>
      </c>
      <c r="F291" s="449"/>
      <c r="G291" s="449"/>
      <c r="H291" s="449"/>
      <c r="I291" s="473"/>
      <c r="J291" s="283"/>
      <c r="K291" s="283"/>
      <c r="L291" s="283"/>
      <c r="M291" s="371"/>
      <c r="N291" s="422">
        <f t="shared" si="211"/>
        <v>0</v>
      </c>
    </row>
    <row r="292" spans="1:14" s="291" customFormat="1" ht="22.5" customHeight="1">
      <c r="A292" s="526" t="s">
        <v>12</v>
      </c>
      <c r="B292" s="534" t="s">
        <v>103</v>
      </c>
      <c r="C292" s="611"/>
      <c r="D292" s="289" t="s">
        <v>13</v>
      </c>
      <c r="E292" s="32">
        <f t="shared" ref="E292:H292" si="212">SUM(E293:E295)</f>
        <v>0</v>
      </c>
      <c r="F292" s="32">
        <f t="shared" si="212"/>
        <v>0</v>
      </c>
      <c r="G292" s="32">
        <f t="shared" si="212"/>
        <v>0</v>
      </c>
      <c r="H292" s="32">
        <f t="shared" si="212"/>
        <v>0</v>
      </c>
      <c r="I292" s="471"/>
      <c r="J292" s="290">
        <f t="shared" ref="J292:M292" si="213">SUM(J293:J295)</f>
        <v>0</v>
      </c>
      <c r="K292" s="290">
        <f t="shared" si="213"/>
        <v>34.93</v>
      </c>
      <c r="L292" s="290">
        <f t="shared" si="213"/>
        <v>0</v>
      </c>
      <c r="M292" s="290">
        <f t="shared" si="213"/>
        <v>0</v>
      </c>
      <c r="N292" s="422">
        <f>E292+H292+J292+K292+L292+M292</f>
        <v>34.93</v>
      </c>
    </row>
    <row r="293" spans="1:14" s="291" customFormat="1" ht="22.8">
      <c r="A293" s="527"/>
      <c r="B293" s="510"/>
      <c r="C293" s="612"/>
      <c r="D293" s="159" t="s">
        <v>14</v>
      </c>
      <c r="E293" s="449"/>
      <c r="F293" s="449"/>
      <c r="G293" s="449"/>
      <c r="H293" s="449"/>
      <c r="I293" s="472"/>
      <c r="J293" s="283"/>
      <c r="K293" s="448">
        <v>0</v>
      </c>
      <c r="L293" s="283"/>
      <c r="M293" s="371"/>
      <c r="N293" s="422">
        <f>E293+H293+J293+K293+L293+M293</f>
        <v>0</v>
      </c>
    </row>
    <row r="294" spans="1:14" s="291" customFormat="1" ht="22.8">
      <c r="A294" s="527"/>
      <c r="B294" s="510"/>
      <c r="C294" s="612"/>
      <c r="D294" s="159" t="s">
        <v>6</v>
      </c>
      <c r="E294" s="449"/>
      <c r="G294" s="449"/>
      <c r="H294" s="449"/>
      <c r="I294" s="472"/>
      <c r="J294" s="283"/>
      <c r="K294" s="448">
        <v>1.67</v>
      </c>
      <c r="L294" s="283"/>
      <c r="M294" s="371"/>
      <c r="N294" s="422">
        <f t="shared" ref="N294:N295" si="214">E294+H294+J294+K294+L294+M294</f>
        <v>1.67</v>
      </c>
    </row>
    <row r="295" spans="1:14" s="291" customFormat="1" ht="48.75" customHeight="1" thickBot="1">
      <c r="A295" s="528"/>
      <c r="B295" s="535"/>
      <c r="C295" s="634"/>
      <c r="D295" s="159" t="s">
        <v>7</v>
      </c>
      <c r="E295" s="449"/>
      <c r="F295" s="449"/>
      <c r="G295" s="449"/>
      <c r="H295" s="449"/>
      <c r="I295" s="473"/>
      <c r="J295" s="283"/>
      <c r="K295" s="389">
        <v>33.26</v>
      </c>
      <c r="L295" s="283"/>
      <c r="M295" s="371"/>
      <c r="N295" s="422">
        <f t="shared" si="214"/>
        <v>33.26</v>
      </c>
    </row>
    <row r="296" spans="1:14" s="310" customFormat="1" ht="31.5" customHeight="1">
      <c r="A296" s="440"/>
      <c r="B296" s="618" t="s">
        <v>104</v>
      </c>
      <c r="C296" s="447"/>
      <c r="D296" s="289" t="s">
        <v>13</v>
      </c>
      <c r="E296" s="32">
        <f t="shared" ref="E296:H296" si="215">SUM(E297:E299)</f>
        <v>0</v>
      </c>
      <c r="F296" s="32">
        <f t="shared" si="215"/>
        <v>0</v>
      </c>
      <c r="G296" s="32">
        <f t="shared" si="215"/>
        <v>0</v>
      </c>
      <c r="H296" s="32">
        <f t="shared" si="215"/>
        <v>0</v>
      </c>
      <c r="I296" s="471"/>
      <c r="J296" s="290">
        <f t="shared" ref="J296:M296" si="216">SUM(J297:J299)</f>
        <v>1.2</v>
      </c>
      <c r="K296" s="290">
        <f t="shared" si="216"/>
        <v>1.2</v>
      </c>
      <c r="L296" s="290">
        <f t="shared" si="216"/>
        <v>1.2</v>
      </c>
      <c r="M296" s="290">
        <f t="shared" si="216"/>
        <v>2.27</v>
      </c>
      <c r="N296" s="422">
        <f>E296+H296+J296+K296+L296+M296</f>
        <v>5.8699999999999992</v>
      </c>
    </row>
    <row r="297" spans="1:14" s="310" customFormat="1" ht="31.5" customHeight="1">
      <c r="A297" s="440"/>
      <c r="B297" s="543"/>
      <c r="C297" s="447"/>
      <c r="D297" s="159" t="s">
        <v>14</v>
      </c>
      <c r="E297" s="334">
        <v>0</v>
      </c>
      <c r="F297" s="334">
        <v>0</v>
      </c>
      <c r="G297" s="334">
        <v>0</v>
      </c>
      <c r="H297" s="334">
        <v>0</v>
      </c>
      <c r="I297" s="472"/>
      <c r="J297" s="448">
        <v>0</v>
      </c>
      <c r="K297" s="448">
        <v>0</v>
      </c>
      <c r="L297" s="448">
        <v>0</v>
      </c>
      <c r="M297" s="448">
        <v>0</v>
      </c>
      <c r="N297" s="422">
        <f>E297+H297+J297+K297+L297+M297</f>
        <v>0</v>
      </c>
    </row>
    <row r="298" spans="1:14" s="310" customFormat="1" ht="31.5" customHeight="1">
      <c r="A298" s="440"/>
      <c r="B298" s="543"/>
      <c r="C298" s="447"/>
      <c r="D298" s="159" t="s">
        <v>6</v>
      </c>
      <c r="E298" s="334"/>
      <c r="F298" s="334"/>
      <c r="G298" s="334"/>
      <c r="H298" s="334">
        <v>0</v>
      </c>
      <c r="I298" s="472"/>
      <c r="J298" s="349">
        <v>1.2</v>
      </c>
      <c r="K298" s="349">
        <v>1.2</v>
      </c>
      <c r="L298" s="349">
        <v>1.2</v>
      </c>
      <c r="M298" s="448">
        <v>2.27</v>
      </c>
      <c r="N298" s="422">
        <f t="shared" ref="N298:N299" si="217">E298+H298+J298+K298+L298+M298</f>
        <v>5.8699999999999992</v>
      </c>
    </row>
    <row r="299" spans="1:14" s="310" customFormat="1" ht="108" customHeight="1" thickBot="1">
      <c r="A299" s="440"/>
      <c r="B299" s="619"/>
      <c r="C299" s="447"/>
      <c r="D299" s="159" t="s">
        <v>7</v>
      </c>
      <c r="E299" s="362">
        <v>0</v>
      </c>
      <c r="F299" s="362">
        <v>0</v>
      </c>
      <c r="G299" s="362">
        <v>0</v>
      </c>
      <c r="H299" s="362">
        <v>0</v>
      </c>
      <c r="I299" s="537"/>
      <c r="J299" s="389">
        <v>0</v>
      </c>
      <c r="K299" s="389">
        <v>0</v>
      </c>
      <c r="L299" s="389">
        <v>0</v>
      </c>
      <c r="M299" s="389">
        <v>0</v>
      </c>
      <c r="N299" s="422">
        <f t="shared" si="217"/>
        <v>0</v>
      </c>
    </row>
    <row r="300" spans="1:14" s="310" customFormat="1" ht="40.799999999999997" customHeight="1">
      <c r="A300" s="440"/>
      <c r="B300" s="635" t="s">
        <v>105</v>
      </c>
      <c r="C300" s="447"/>
      <c r="D300" s="289" t="s">
        <v>13</v>
      </c>
      <c r="E300" s="32">
        <f>SUM(E301:E303)</f>
        <v>0</v>
      </c>
      <c r="F300" s="32">
        <f t="shared" ref="F300:H300" si="218">SUM(F301:F303)</f>
        <v>0</v>
      </c>
      <c r="G300" s="32">
        <f t="shared" si="218"/>
        <v>0</v>
      </c>
      <c r="H300" s="32">
        <f t="shared" si="218"/>
        <v>0</v>
      </c>
      <c r="I300" s="536"/>
      <c r="J300" s="290">
        <f t="shared" ref="J300:M300" si="219">SUM(J301:J303)</f>
        <v>0.8</v>
      </c>
      <c r="K300" s="290">
        <f t="shared" si="219"/>
        <v>0.8</v>
      </c>
      <c r="L300" s="290">
        <f t="shared" si="219"/>
        <v>0.8</v>
      </c>
      <c r="M300" s="290">
        <f t="shared" si="219"/>
        <v>0.77</v>
      </c>
      <c r="N300" s="422">
        <f>E300+H300+J300+K300+L300+M300</f>
        <v>3.1700000000000004</v>
      </c>
    </row>
    <row r="301" spans="1:14" s="310" customFormat="1" ht="31.5" customHeight="1">
      <c r="A301" s="440"/>
      <c r="B301" s="636"/>
      <c r="C301" s="447"/>
      <c r="D301" s="159" t="s">
        <v>14</v>
      </c>
      <c r="E301" s="334">
        <v>0</v>
      </c>
      <c r="F301" s="334">
        <v>0</v>
      </c>
      <c r="G301" s="334">
        <v>0</v>
      </c>
      <c r="H301" s="334">
        <v>0</v>
      </c>
      <c r="I301" s="472"/>
      <c r="J301" s="397">
        <v>0</v>
      </c>
      <c r="K301" s="397">
        <v>0</v>
      </c>
      <c r="L301" s="397">
        <v>0</v>
      </c>
      <c r="M301" s="448">
        <v>0</v>
      </c>
      <c r="N301" s="422">
        <f>E301+H301+J301+K301+L301+M301</f>
        <v>0</v>
      </c>
    </row>
    <row r="302" spans="1:14" s="310" customFormat="1" ht="31.5" customHeight="1">
      <c r="A302" s="440"/>
      <c r="B302" s="636"/>
      <c r="C302" s="447"/>
      <c r="D302" s="159" t="s">
        <v>6</v>
      </c>
      <c r="E302" s="334"/>
      <c r="F302" s="334"/>
      <c r="G302" s="334"/>
      <c r="H302" s="334">
        <v>0</v>
      </c>
      <c r="I302" s="472"/>
      <c r="J302" s="349">
        <v>0.8</v>
      </c>
      <c r="K302" s="349">
        <v>0.8</v>
      </c>
      <c r="L302" s="349">
        <v>0.8</v>
      </c>
      <c r="M302" s="448">
        <v>0.77</v>
      </c>
      <c r="N302" s="422">
        <f t="shared" ref="N302:N303" si="220">E302+H302+J302+K302+L302+M302</f>
        <v>3.1700000000000004</v>
      </c>
    </row>
    <row r="303" spans="1:14" s="310" customFormat="1" ht="93" customHeight="1" thickBot="1">
      <c r="A303" s="440"/>
      <c r="B303" s="637"/>
      <c r="C303" s="447"/>
      <c r="D303" s="159" t="s">
        <v>7</v>
      </c>
      <c r="E303" s="362">
        <v>0</v>
      </c>
      <c r="F303" s="362">
        <v>0</v>
      </c>
      <c r="G303" s="362">
        <v>0</v>
      </c>
      <c r="H303" s="362">
        <v>0</v>
      </c>
      <c r="I303" s="537"/>
      <c r="J303" s="389">
        <v>0</v>
      </c>
      <c r="K303" s="389">
        <v>0</v>
      </c>
      <c r="L303" s="389">
        <v>0</v>
      </c>
      <c r="M303" s="389">
        <v>0</v>
      </c>
      <c r="N303" s="422">
        <f t="shared" si="220"/>
        <v>0</v>
      </c>
    </row>
    <row r="304" spans="1:14" s="291" customFormat="1" ht="40.799999999999997">
      <c r="A304" s="450"/>
      <c r="B304" s="31" t="s">
        <v>132</v>
      </c>
      <c r="C304" s="452"/>
      <c r="D304" s="336" t="s">
        <v>5</v>
      </c>
      <c r="E304" s="337">
        <f>E305+E306+E307</f>
        <v>0</v>
      </c>
      <c r="F304" s="337">
        <f t="shared" ref="F304:H304" si="221">F305+F306+F307</f>
        <v>0</v>
      </c>
      <c r="G304" s="337">
        <f t="shared" si="221"/>
        <v>0</v>
      </c>
      <c r="H304" s="337">
        <f t="shared" si="221"/>
        <v>0</v>
      </c>
      <c r="I304" s="538"/>
      <c r="J304" s="346">
        <f t="shared" ref="J304:N304" si="222">J305+J306+J307</f>
        <v>62.14</v>
      </c>
      <c r="K304" s="346">
        <f t="shared" si="222"/>
        <v>123.92999999999999</v>
      </c>
      <c r="L304" s="403">
        <f t="shared" si="222"/>
        <v>4.43</v>
      </c>
      <c r="M304" s="403">
        <f t="shared" si="222"/>
        <v>5.17</v>
      </c>
      <c r="N304" s="418">
        <f t="shared" si="222"/>
        <v>195.66999999999996</v>
      </c>
    </row>
    <row r="305" spans="1:14" s="291" customFormat="1" ht="22.8">
      <c r="A305" s="450"/>
      <c r="B305" s="457" t="str">
        <f>F258</f>
        <v>ОБРАЗОВАНИЕ</v>
      </c>
      <c r="C305" s="452"/>
      <c r="D305" s="347" t="s">
        <v>14</v>
      </c>
      <c r="E305" s="338">
        <f>E261+E265+E269+E273+E277+E281+E285+E289+E293+E297+E301</f>
        <v>0</v>
      </c>
      <c r="F305" s="338">
        <f t="shared" ref="E305:H307" si="223">F261+F265+F269+F273+F277+F281+F285+F289+F293+F297+F301</f>
        <v>0</v>
      </c>
      <c r="G305" s="338">
        <f t="shared" si="223"/>
        <v>0</v>
      </c>
      <c r="H305" s="338">
        <f t="shared" si="223"/>
        <v>0</v>
      </c>
      <c r="I305" s="539"/>
      <c r="J305" s="378">
        <f t="shared" ref="J305:M307" si="224">J261+J265+J269+J273+J277+J281+J285+J289+J293+J297+J301</f>
        <v>0</v>
      </c>
      <c r="K305" s="378">
        <f t="shared" si="224"/>
        <v>0</v>
      </c>
      <c r="L305" s="378">
        <f t="shared" si="224"/>
        <v>0</v>
      </c>
      <c r="M305" s="378">
        <f t="shared" si="224"/>
        <v>0</v>
      </c>
      <c r="N305" s="427">
        <f>E305+H305+J305+K305+L305+M305</f>
        <v>0</v>
      </c>
    </row>
    <row r="306" spans="1:14" s="291" customFormat="1" ht="22.8">
      <c r="A306" s="450"/>
      <c r="B306" s="541"/>
      <c r="C306" s="452"/>
      <c r="D306" s="347" t="s">
        <v>6</v>
      </c>
      <c r="E306" s="338">
        <f t="shared" si="223"/>
        <v>0</v>
      </c>
      <c r="F306" s="338">
        <f t="shared" si="223"/>
        <v>0</v>
      </c>
      <c r="G306" s="338">
        <f t="shared" si="223"/>
        <v>0</v>
      </c>
      <c r="H306" s="338">
        <f t="shared" si="223"/>
        <v>0</v>
      </c>
      <c r="I306" s="539"/>
      <c r="J306" s="378">
        <f t="shared" si="224"/>
        <v>7.4399999999999995</v>
      </c>
      <c r="K306" s="378">
        <f t="shared" si="224"/>
        <v>6.36</v>
      </c>
      <c r="L306" s="378">
        <f t="shared" si="224"/>
        <v>4.42</v>
      </c>
      <c r="M306" s="378">
        <f t="shared" si="224"/>
        <v>5.17</v>
      </c>
      <c r="N306" s="427">
        <f t="shared" ref="N306:N307" si="225">E306+H306+J306+K306+L306+M306</f>
        <v>23.39</v>
      </c>
    </row>
    <row r="307" spans="1:14" s="291" customFormat="1" ht="23.4" thickBot="1">
      <c r="A307" s="451"/>
      <c r="B307" s="542"/>
      <c r="C307" s="453"/>
      <c r="D307" s="348" t="s">
        <v>7</v>
      </c>
      <c r="E307" s="338">
        <f t="shared" si="223"/>
        <v>0</v>
      </c>
      <c r="F307" s="338">
        <f t="shared" si="223"/>
        <v>0</v>
      </c>
      <c r="G307" s="338">
        <f t="shared" si="223"/>
        <v>0</v>
      </c>
      <c r="H307" s="338">
        <f t="shared" si="223"/>
        <v>0</v>
      </c>
      <c r="I307" s="540"/>
      <c r="J307" s="378">
        <f t="shared" si="224"/>
        <v>54.7</v>
      </c>
      <c r="K307" s="378">
        <f t="shared" si="224"/>
        <v>117.57</v>
      </c>
      <c r="L307" s="378">
        <f t="shared" si="224"/>
        <v>0.01</v>
      </c>
      <c r="M307" s="378">
        <f t="shared" si="224"/>
        <v>0</v>
      </c>
      <c r="N307" s="427">
        <f t="shared" si="225"/>
        <v>172.27999999999997</v>
      </c>
    </row>
    <row r="308" spans="1:14">
      <c r="I308" s="294" t="s">
        <v>141</v>
      </c>
    </row>
    <row r="309" spans="1:14" ht="67.5" customHeight="1">
      <c r="B309" s="629" t="s">
        <v>143</v>
      </c>
      <c r="C309" s="630"/>
      <c r="D309" s="630"/>
      <c r="E309" s="630"/>
      <c r="F309" s="630"/>
      <c r="G309" s="630"/>
      <c r="H309" s="630"/>
      <c r="I309" s="630"/>
      <c r="J309" s="630"/>
      <c r="K309" s="630"/>
      <c r="L309" s="630"/>
      <c r="M309" s="630"/>
      <c r="N309" s="631"/>
    </row>
  </sheetData>
  <mergeCells count="268">
    <mergeCell ref="J129:N129"/>
    <mergeCell ref="I234:I237"/>
    <mergeCell ref="A225:A228"/>
    <mergeCell ref="B225:B228"/>
    <mergeCell ref="C225:C228"/>
    <mergeCell ref="B193:B196"/>
    <mergeCell ref="B166:B169"/>
    <mergeCell ref="B170:B173"/>
    <mergeCell ref="B174:B177"/>
    <mergeCell ref="I166:I169"/>
    <mergeCell ref="I170:I173"/>
    <mergeCell ref="B188:N188"/>
    <mergeCell ref="B189:B192"/>
    <mergeCell ref="A182:N182"/>
    <mergeCell ref="A178:A181"/>
    <mergeCell ref="C178:C181"/>
    <mergeCell ref="I178:I181"/>
    <mergeCell ref="B179:B181"/>
    <mergeCell ref="C130:C133"/>
    <mergeCell ref="A197:A200"/>
    <mergeCell ref="B197:B200"/>
    <mergeCell ref="I189:I192"/>
    <mergeCell ref="I197:I200"/>
    <mergeCell ref="I174:I177"/>
    <mergeCell ref="B309:N309"/>
    <mergeCell ref="J259:N259"/>
    <mergeCell ref="A276:A279"/>
    <mergeCell ref="C276:C279"/>
    <mergeCell ref="C234:C237"/>
    <mergeCell ref="I130:I133"/>
    <mergeCell ref="I276:I279"/>
    <mergeCell ref="A98:A101"/>
    <mergeCell ref="A304:A307"/>
    <mergeCell ref="C304:C307"/>
    <mergeCell ref="I304:I307"/>
    <mergeCell ref="B305:B307"/>
    <mergeCell ref="I288:I291"/>
    <mergeCell ref="A280:A283"/>
    <mergeCell ref="C280:C283"/>
    <mergeCell ref="I280:I283"/>
    <mergeCell ref="A284:A287"/>
    <mergeCell ref="C284:C287"/>
    <mergeCell ref="I284:I287"/>
    <mergeCell ref="B300:B303"/>
    <mergeCell ref="C288:C291"/>
    <mergeCell ref="C292:C295"/>
    <mergeCell ref="A288:A291"/>
    <mergeCell ref="A292:A295"/>
    <mergeCell ref="B296:B299"/>
    <mergeCell ref="I296:I299"/>
    <mergeCell ref="I300:I303"/>
    <mergeCell ref="B238:N238"/>
    <mergeCell ref="B229:N229"/>
    <mergeCell ref="C184:C187"/>
    <mergeCell ref="I203:I206"/>
    <mergeCell ref="A87:A90"/>
    <mergeCell ref="J46:N46"/>
    <mergeCell ref="A47:A50"/>
    <mergeCell ref="B47:B50"/>
    <mergeCell ref="C47:C50"/>
    <mergeCell ref="I47:I50"/>
    <mergeCell ref="A51:A54"/>
    <mergeCell ref="C51:C54"/>
    <mergeCell ref="I51:I54"/>
    <mergeCell ref="B52:B54"/>
    <mergeCell ref="C46:I46"/>
    <mergeCell ref="A65:A68"/>
    <mergeCell ref="C65:C68"/>
    <mergeCell ref="I65:I68"/>
    <mergeCell ref="B66:B68"/>
    <mergeCell ref="B77:B79"/>
    <mergeCell ref="A81:N81"/>
    <mergeCell ref="C82:I82"/>
    <mergeCell ref="I57:I60"/>
    <mergeCell ref="A61:A64"/>
    <mergeCell ref="B61:B64"/>
    <mergeCell ref="C61:C64"/>
    <mergeCell ref="I61:I64"/>
    <mergeCell ref="I72:I75"/>
    <mergeCell ref="B36:B38"/>
    <mergeCell ref="J82:N82"/>
    <mergeCell ref="C56:I56"/>
    <mergeCell ref="J56:N56"/>
    <mergeCell ref="A57:A60"/>
    <mergeCell ref="B57:B60"/>
    <mergeCell ref="C57:C60"/>
    <mergeCell ref="A70:N70"/>
    <mergeCell ref="C71:I71"/>
    <mergeCell ref="J71:N71"/>
    <mergeCell ref="A72:A75"/>
    <mergeCell ref="B72:B75"/>
    <mergeCell ref="C72:C75"/>
    <mergeCell ref="C42:C45"/>
    <mergeCell ref="I42:I45"/>
    <mergeCell ref="A40:N40"/>
    <mergeCell ref="A76:A79"/>
    <mergeCell ref="C76:C79"/>
    <mergeCell ref="I76:I79"/>
    <mergeCell ref="C10:C13"/>
    <mergeCell ref="A10:A13"/>
    <mergeCell ref="A18:A21"/>
    <mergeCell ref="B18:B21"/>
    <mergeCell ref="C18:C21"/>
    <mergeCell ref="I18:I21"/>
    <mergeCell ref="A22:N22"/>
    <mergeCell ref="I10:I13"/>
    <mergeCell ref="B10:B13"/>
    <mergeCell ref="A16:N16"/>
    <mergeCell ref="C17:I17"/>
    <mergeCell ref="J17:N17"/>
    <mergeCell ref="A29:N29"/>
    <mergeCell ref="C30:I30"/>
    <mergeCell ref="J30:N30"/>
    <mergeCell ref="A31:A34"/>
    <mergeCell ref="B31:B34"/>
    <mergeCell ref="I31:I34"/>
    <mergeCell ref="C31:C34"/>
    <mergeCell ref="A35:A38"/>
    <mergeCell ref="C35:C38"/>
    <mergeCell ref="I35:I38"/>
    <mergeCell ref="J104:N104"/>
    <mergeCell ref="A105:A108"/>
    <mergeCell ref="B105:B108"/>
    <mergeCell ref="C105:C108"/>
    <mergeCell ref="I105:I108"/>
    <mergeCell ref="A83:A86"/>
    <mergeCell ref="B83:B86"/>
    <mergeCell ref="C83:C86"/>
    <mergeCell ref="I83:I86"/>
    <mergeCell ref="C87:C90"/>
    <mergeCell ref="I87:I90"/>
    <mergeCell ref="B88:B90"/>
    <mergeCell ref="A92:N92"/>
    <mergeCell ref="C98:C101"/>
    <mergeCell ref="I98:I101"/>
    <mergeCell ref="B99:B101"/>
    <mergeCell ref="A103:N103"/>
    <mergeCell ref="C104:I104"/>
    <mergeCell ref="C93:I93"/>
    <mergeCell ref="J93:N93"/>
    <mergeCell ref="A94:A97"/>
    <mergeCell ref="B94:B97"/>
    <mergeCell ref="C94:C97"/>
    <mergeCell ref="I94:I97"/>
    <mergeCell ref="C23:I23"/>
    <mergeCell ref="J23:N23"/>
    <mergeCell ref="A24:A27"/>
    <mergeCell ref="B24:B27"/>
    <mergeCell ref="C24:C27"/>
    <mergeCell ref="I24:I27"/>
    <mergeCell ref="C41:I41"/>
    <mergeCell ref="J41:N41"/>
    <mergeCell ref="A42:A45"/>
    <mergeCell ref="B42:B45"/>
    <mergeCell ref="J2:N2"/>
    <mergeCell ref="A2:I2"/>
    <mergeCell ref="C3:D3"/>
    <mergeCell ref="E3:H3"/>
    <mergeCell ref="I3:I4"/>
    <mergeCell ref="I5:I8"/>
    <mergeCell ref="N3:N4"/>
    <mergeCell ref="A5:A8"/>
    <mergeCell ref="B5:B8"/>
    <mergeCell ref="C5:C8"/>
    <mergeCell ref="J3:M3"/>
    <mergeCell ref="B272:B275"/>
    <mergeCell ref="B276:B279"/>
    <mergeCell ref="B280:B283"/>
    <mergeCell ref="B284:B287"/>
    <mergeCell ref="B288:B291"/>
    <mergeCell ref="B292:B295"/>
    <mergeCell ref="I292:I295"/>
    <mergeCell ref="B162:B165"/>
    <mergeCell ref="B134:B137"/>
    <mergeCell ref="B138:B141"/>
    <mergeCell ref="I138:I141"/>
    <mergeCell ref="B142:B145"/>
    <mergeCell ref="B146:B149"/>
    <mergeCell ref="B150:B153"/>
    <mergeCell ref="B154:B157"/>
    <mergeCell ref="B158:B161"/>
    <mergeCell ref="I134:I137"/>
    <mergeCell ref="I142:I145"/>
    <mergeCell ref="I146:I149"/>
    <mergeCell ref="I150:I153"/>
    <mergeCell ref="I154:I157"/>
    <mergeCell ref="I158:I161"/>
    <mergeCell ref="I162:I165"/>
    <mergeCell ref="I272:I275"/>
    <mergeCell ref="B264:B267"/>
    <mergeCell ref="I264:I267"/>
    <mergeCell ref="B268:B271"/>
    <mergeCell ref="C246:C249"/>
    <mergeCell ref="I246:I249"/>
    <mergeCell ref="A250:A253"/>
    <mergeCell ref="B250:B253"/>
    <mergeCell ref="I268:I271"/>
    <mergeCell ref="C259:I259"/>
    <mergeCell ref="A260:A263"/>
    <mergeCell ref="B260:B263"/>
    <mergeCell ref="C260:C263"/>
    <mergeCell ref="I260:I263"/>
    <mergeCell ref="A254:A257"/>
    <mergeCell ref="C254:C257"/>
    <mergeCell ref="I254:I257"/>
    <mergeCell ref="B255:B257"/>
    <mergeCell ref="A246:A249"/>
    <mergeCell ref="C250:C253"/>
    <mergeCell ref="I250:I253"/>
    <mergeCell ref="B246:B249"/>
    <mergeCell ref="A114:N114"/>
    <mergeCell ref="C115:I115"/>
    <mergeCell ref="J115:N115"/>
    <mergeCell ref="A116:A119"/>
    <mergeCell ref="B116:B119"/>
    <mergeCell ref="C116:C119"/>
    <mergeCell ref="I116:I119"/>
    <mergeCell ref="A124:A127"/>
    <mergeCell ref="C124:C127"/>
    <mergeCell ref="I124:I127"/>
    <mergeCell ref="B125:B127"/>
    <mergeCell ref="B120:B123"/>
    <mergeCell ref="I120:I123"/>
    <mergeCell ref="C120:C123"/>
    <mergeCell ref="A120:A123"/>
    <mergeCell ref="I184:I187"/>
    <mergeCell ref="A239:A242"/>
    <mergeCell ref="B184:B187"/>
    <mergeCell ref="A130:A133"/>
    <mergeCell ref="B215:B218"/>
    <mergeCell ref="I207:I210"/>
    <mergeCell ref="B239:B242"/>
    <mergeCell ref="C239:C242"/>
    <mergeCell ref="B207:B210"/>
    <mergeCell ref="B211:B214"/>
    <mergeCell ref="B234:B237"/>
    <mergeCell ref="I211:I214"/>
    <mergeCell ref="B219:B222"/>
    <mergeCell ref="C219:C222"/>
    <mergeCell ref="I239:I242"/>
    <mergeCell ref="A203:A206"/>
    <mergeCell ref="B203:B206"/>
    <mergeCell ref="B130:B133"/>
    <mergeCell ref="A234:A237"/>
    <mergeCell ref="A109:A112"/>
    <mergeCell ref="C109:C112"/>
    <mergeCell ref="I109:I112"/>
    <mergeCell ref="B110:B112"/>
    <mergeCell ref="C245:I245"/>
    <mergeCell ref="J245:N245"/>
    <mergeCell ref="C189:C192"/>
    <mergeCell ref="A189:A192"/>
    <mergeCell ref="I193:I196"/>
    <mergeCell ref="I215:I218"/>
    <mergeCell ref="A193:A196"/>
    <mergeCell ref="C193:C196"/>
    <mergeCell ref="I225:I228"/>
    <mergeCell ref="A230:A233"/>
    <mergeCell ref="A219:A222"/>
    <mergeCell ref="I219:I222"/>
    <mergeCell ref="B230:B233"/>
    <mergeCell ref="C230:C233"/>
    <mergeCell ref="I230:I233"/>
    <mergeCell ref="B224:N224"/>
    <mergeCell ref="B202:N202"/>
    <mergeCell ref="A184:A187"/>
    <mergeCell ref="C203:C206"/>
    <mergeCell ref="C129:I129"/>
  </mergeCells>
  <pageMargins left="0.19685039370078741" right="0.19685039370078741" top="0.19685039370078741" bottom="0.19685039370078741" header="0.15748031496062992" footer="0.15748031496062992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5"/>
  <sheetViews>
    <sheetView zoomScale="40" zoomScaleNormal="40" zoomScaleSheetLayoutView="40" workbookViewId="0">
      <pane xSplit="3" ySplit="4" topLeftCell="R92" activePane="bottomRight" state="frozen"/>
      <selection pane="topRight" activeCell="D1" sqref="D1"/>
      <selection pane="bottomLeft" activeCell="A5" sqref="A5"/>
      <selection pane="bottomRight" activeCell="T43" sqref="T43"/>
    </sheetView>
  </sheetViews>
  <sheetFormatPr defaultRowHeight="21"/>
  <cols>
    <col min="1" max="1" width="7.44140625" style="1" customWidth="1"/>
    <col min="2" max="2" width="65.33203125" style="2" customWidth="1"/>
    <col min="3" max="3" width="14.5546875" style="2" customWidth="1"/>
    <col min="4" max="4" width="25.109375" style="3" customWidth="1"/>
    <col min="5" max="5" width="21.6640625" style="2" customWidth="1"/>
    <col min="6" max="6" width="21.88671875" style="2" customWidth="1"/>
    <col min="7" max="7" width="22.44140625" style="2" customWidth="1"/>
    <col min="8" max="9" width="18.33203125" style="2" customWidth="1"/>
    <col min="10" max="10" width="68.33203125" style="2" customWidth="1"/>
    <col min="11" max="11" width="16.6640625" style="178" customWidth="1"/>
    <col min="12" max="12" width="14.109375" style="2" customWidth="1"/>
    <col min="13" max="13" width="18.88671875" style="2" customWidth="1"/>
    <col min="14" max="14" width="15" style="2" customWidth="1"/>
    <col min="15" max="15" width="3.6640625" style="102" customWidth="1"/>
    <col min="16" max="16" width="14.6640625" style="168" customWidth="1"/>
    <col min="17" max="17" width="9.109375" style="103"/>
    <col min="18" max="18" width="55.109375" style="103" customWidth="1"/>
    <col min="19" max="19" width="28.88671875" style="97" customWidth="1"/>
    <col min="20" max="20" width="36" style="97" customWidth="1"/>
    <col min="21" max="21" width="34" style="97" customWidth="1"/>
    <col min="22" max="22" width="30.33203125" style="97" customWidth="1"/>
    <col min="23" max="23" width="32" style="103" customWidth="1"/>
    <col min="24" max="24" width="28" style="103" customWidth="1"/>
    <col min="25" max="25" width="22.5546875" style="103" customWidth="1"/>
    <col min="26" max="26" width="9.109375" style="103"/>
    <col min="27" max="27" width="55.109375" style="103" customWidth="1"/>
    <col min="28" max="28" width="28.88671875" style="97" customWidth="1"/>
    <col min="29" max="29" width="36" style="97" customWidth="1"/>
    <col min="30" max="30" width="34" style="97" customWidth="1"/>
    <col min="31" max="31" width="30.33203125" style="97" customWidth="1"/>
    <col min="32" max="32" width="32" style="103" customWidth="1"/>
    <col min="33" max="33" width="28" style="103" customWidth="1"/>
    <col min="34" max="43" width="9.109375" style="103"/>
    <col min="44" max="52" width="9.109375" style="102"/>
  </cols>
  <sheetData>
    <row r="1" spans="1:52">
      <c r="B1" s="128" t="s">
        <v>65</v>
      </c>
      <c r="N1" s="14" t="s">
        <v>63</v>
      </c>
    </row>
    <row r="2" spans="1:52" ht="76.5" customHeight="1" thickBot="1">
      <c r="A2" s="551" t="str">
        <f>'Приложение 1 (ОТЧЕТНЫЙ ПЕРИОД) '!A2:I2</f>
        <v xml:space="preserve">                                                                                                МОНИТОРИНГ      реализации мероприятий по итогам поездок Губернатора Приморского края по МО Приморского края 
городской округ Спасск-Дальний</v>
      </c>
      <c r="B2" s="551"/>
      <c r="C2" s="551"/>
      <c r="D2" s="551"/>
      <c r="E2" s="551"/>
      <c r="F2" s="551"/>
      <c r="G2" s="551"/>
      <c r="H2" s="551"/>
      <c r="I2" s="551"/>
      <c r="J2" s="551"/>
      <c r="K2" s="550" t="s">
        <v>21</v>
      </c>
      <c r="L2" s="550"/>
      <c r="M2" s="550"/>
      <c r="N2" s="550"/>
      <c r="Y2" s="279" t="s">
        <v>68</v>
      </c>
    </row>
    <row r="3" spans="1:52" ht="120.75" customHeight="1" thickBot="1">
      <c r="A3" s="7" t="s">
        <v>0</v>
      </c>
      <c r="B3" s="8" t="s">
        <v>1</v>
      </c>
      <c r="C3" s="552" t="s">
        <v>2</v>
      </c>
      <c r="D3" s="553"/>
      <c r="E3" s="554" t="s">
        <v>73</v>
      </c>
      <c r="F3" s="555"/>
      <c r="G3" s="555"/>
      <c r="H3" s="555"/>
      <c r="I3" s="555"/>
      <c r="J3" s="655" t="s">
        <v>79</v>
      </c>
      <c r="K3" s="647" t="str">
        <f>'Приложение 1 (ОТЧЕТНЫЙ ПЕРИОД) '!J3</f>
        <v>ИТОГ ПРОФИНАНСИРОВАНО, млн рублей</v>
      </c>
      <c r="L3" s="648"/>
      <c r="M3" s="280">
        <f>'Приложение 1 (ОТЧЕТНЫЙ ПЕРИОД) '!L3</f>
        <v>0</v>
      </c>
      <c r="N3" s="657" t="s">
        <v>16</v>
      </c>
      <c r="R3" s="143" t="s">
        <v>84</v>
      </c>
      <c r="W3" s="104"/>
      <c r="X3" s="104"/>
      <c r="Y3" s="104"/>
      <c r="Z3" s="104"/>
      <c r="AH3" s="104"/>
      <c r="AI3" s="104"/>
      <c r="AJ3" s="104"/>
      <c r="AK3" s="104"/>
      <c r="AL3" s="104"/>
      <c r="AM3" s="104"/>
      <c r="AN3" s="104"/>
      <c r="AO3" s="104"/>
      <c r="AP3" s="104"/>
    </row>
    <row r="4" spans="1:52" ht="111.75" customHeight="1" thickBot="1">
      <c r="A4" s="7"/>
      <c r="B4" s="96" t="str">
        <f>'Приложение 1 (ОТЧЕТНЫЙ ПЕРИОД) '!B4</f>
        <v>городской округ Спасск-Дальний</v>
      </c>
      <c r="C4" s="9" t="s">
        <v>3</v>
      </c>
      <c r="D4" s="10" t="s">
        <v>4</v>
      </c>
      <c r="E4" s="18" t="str">
        <f>'Приложение 1 (ОТЧЕТНЫЙ ПЕРИОД) '!E4</f>
        <v>2023 г. 
(план в соответствии с бюджетом)</v>
      </c>
      <c r="F4" s="18" t="str">
        <f>'Приложение 1 (ОТЧЕТНЫЙ ПЕРИОД) '!F4</f>
        <v>сумма подписанного контракта по мероприятию</v>
      </c>
      <c r="G4" s="43" t="str">
        <f>'Приложение 1 (ОТЧЕТНЫЙ ПЕРИОД) '!G4</f>
        <v>профинанси-ровано (кассовый расход) /исполнение 
на   01.04.2023</v>
      </c>
      <c r="H4" s="18" t="e">
        <f>'Приложение 1 (ОТЧЕТНЫЙ ПЕРИОД) '!#REF!</f>
        <v>#REF!</v>
      </c>
      <c r="I4" s="18" t="str">
        <f>'Приложение 1 (ОТЧЕТНЫЙ ПЕРИОД) '!H4</f>
        <v>2024 г.
 (план в соответствии с бюджетом)</v>
      </c>
      <c r="J4" s="656"/>
      <c r="K4" s="242" t="str">
        <f>'Приложение 1 (ОТЧЕТНЫЙ ПЕРИОД) '!J4</f>
        <v>2019 г.</v>
      </c>
      <c r="L4" s="242" t="str">
        <f>'Приложение 1 (ОТЧЕТНЫЙ ПЕРИОД) '!K4</f>
        <v>2020 г.</v>
      </c>
      <c r="M4" s="243" t="str">
        <f>'Приложение 1 (ОТЧЕТНЫЙ ПЕРИОД) '!L4</f>
        <v>2021 г.*</v>
      </c>
      <c r="N4" s="658"/>
      <c r="P4" s="174" t="s">
        <v>62</v>
      </c>
      <c r="R4" s="117" t="str">
        <f>B4</f>
        <v>городской округ Спасск-Дальний</v>
      </c>
      <c r="S4" s="118" t="s">
        <v>64</v>
      </c>
      <c r="T4" s="118" t="str">
        <f>E4</f>
        <v>2023 г. 
(план в соответствии с бюджетом)</v>
      </c>
      <c r="U4" s="118" t="str">
        <f t="shared" ref="U4:V4" si="0">F4</f>
        <v>сумма подписанного контракта по мероприятию</v>
      </c>
      <c r="V4" s="210" t="str">
        <f t="shared" si="0"/>
        <v>профинанси-ровано (кассовый расход) /исполнение 
на   01.04.2023</v>
      </c>
      <c r="W4" s="219" t="s">
        <v>76</v>
      </c>
      <c r="X4" s="219" t="s">
        <v>75</v>
      </c>
      <c r="Y4" s="222" t="s">
        <v>74</v>
      </c>
      <c r="Z4" s="104"/>
      <c r="AH4" s="104"/>
      <c r="AI4" s="104"/>
      <c r="AJ4" s="104"/>
      <c r="AK4" s="104"/>
      <c r="AL4" s="104"/>
      <c r="AM4" s="104"/>
      <c r="AN4" s="104"/>
      <c r="AO4" s="104"/>
      <c r="AP4" s="104"/>
    </row>
    <row r="5" spans="1:52" s="13" customFormat="1" ht="24.75" customHeight="1">
      <c r="A5" s="564"/>
      <c r="B5" s="666" t="s">
        <v>36</v>
      </c>
      <c r="C5" s="668"/>
      <c r="D5" s="266" t="s">
        <v>5</v>
      </c>
      <c r="E5" s="267">
        <f t="shared" ref="E5:N5" si="1">E6+E7+E8</f>
        <v>271.66418900000008</v>
      </c>
      <c r="F5" s="267">
        <f t="shared" si="1"/>
        <v>152.32889799999998</v>
      </c>
      <c r="G5" s="267">
        <f t="shared" si="1"/>
        <v>6.1815699999999998</v>
      </c>
      <c r="H5" s="267" t="e">
        <f t="shared" si="1"/>
        <v>#REF!</v>
      </c>
      <c r="I5" s="267">
        <f t="shared" si="1"/>
        <v>113.74000000000001</v>
      </c>
      <c r="J5" s="671"/>
      <c r="K5" s="268">
        <f t="shared" si="1"/>
        <v>203.95349999999999</v>
      </c>
      <c r="L5" s="267">
        <f t="shared" si="1"/>
        <v>393.63443599999994</v>
      </c>
      <c r="M5" s="267">
        <f t="shared" si="1"/>
        <v>204.31367799999998</v>
      </c>
      <c r="N5" s="269">
        <f t="shared" si="1"/>
        <v>1441.6088719999998</v>
      </c>
      <c r="O5" s="105"/>
      <c r="P5" s="169"/>
      <c r="Q5" s="106"/>
      <c r="R5" s="666" t="str">
        <f>B5</f>
        <v xml:space="preserve">ВСЕГО </v>
      </c>
      <c r="S5" s="33" t="str">
        <f>D5</f>
        <v>Всего</v>
      </c>
      <c r="T5" s="33">
        <f>E5</f>
        <v>271.66418900000008</v>
      </c>
      <c r="U5" s="33">
        <f t="shared" ref="U5:V5" si="2">F5</f>
        <v>152.32889799999998</v>
      </c>
      <c r="V5" s="33">
        <f t="shared" si="2"/>
        <v>6.1815699999999998</v>
      </c>
      <c r="W5" s="33">
        <f>F5/E5%</f>
        <v>56.07249838881043</v>
      </c>
      <c r="X5" s="33">
        <f>G5/F5%</f>
        <v>4.0580415673984591</v>
      </c>
      <c r="Y5" s="223">
        <f>V5/T5%</f>
        <v>2.2754452924967588</v>
      </c>
      <c r="Z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5"/>
      <c r="AS5" s="105"/>
      <c r="AT5" s="105"/>
      <c r="AU5" s="105"/>
      <c r="AV5" s="105"/>
      <c r="AW5" s="105"/>
      <c r="AX5" s="105"/>
      <c r="AY5" s="105"/>
      <c r="AZ5" s="105"/>
    </row>
    <row r="6" spans="1:52" s="13" customFormat="1" ht="24.75" customHeight="1">
      <c r="A6" s="565"/>
      <c r="B6" s="667"/>
      <c r="C6" s="669"/>
      <c r="D6" s="261" t="s">
        <v>14</v>
      </c>
      <c r="E6" s="262">
        <f t="shared" ref="E6:I8" si="3">E19+E135</f>
        <v>109.84680400000001</v>
      </c>
      <c r="F6" s="262">
        <f t="shared" si="3"/>
        <v>103.38395</v>
      </c>
      <c r="G6" s="262">
        <f t="shared" si="3"/>
        <v>0</v>
      </c>
      <c r="H6" s="262" t="e">
        <f t="shared" si="3"/>
        <v>#REF!</v>
      </c>
      <c r="I6" s="262">
        <f t="shared" si="3"/>
        <v>23.64</v>
      </c>
      <c r="J6" s="672"/>
      <c r="K6" s="265">
        <f t="shared" ref="K6:M8" si="4">K19+K135</f>
        <v>30.23</v>
      </c>
      <c r="L6" s="262">
        <f t="shared" si="4"/>
        <v>70.24799999999999</v>
      </c>
      <c r="M6" s="262">
        <f t="shared" si="4"/>
        <v>84.440100000000001</v>
      </c>
      <c r="N6" s="270">
        <f t="shared" ref="N6" si="5">N19+N135</f>
        <v>399.41149799999999</v>
      </c>
      <c r="O6" s="105"/>
      <c r="P6" s="169"/>
      <c r="Q6" s="106"/>
      <c r="R6" s="667"/>
      <c r="S6" s="123"/>
      <c r="T6" s="123"/>
      <c r="U6" s="123"/>
      <c r="V6" s="123"/>
      <c r="W6" s="119"/>
      <c r="X6" s="120"/>
      <c r="Y6" s="106"/>
      <c r="Z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5"/>
      <c r="AS6" s="105"/>
      <c r="AT6" s="105"/>
      <c r="AU6" s="105"/>
      <c r="AV6" s="105"/>
      <c r="AW6" s="105"/>
      <c r="AX6" s="105"/>
      <c r="AY6" s="105"/>
      <c r="AZ6" s="105"/>
    </row>
    <row r="7" spans="1:52" s="13" customFormat="1" ht="24.75" customHeight="1">
      <c r="A7" s="565"/>
      <c r="B7" s="667"/>
      <c r="C7" s="669"/>
      <c r="D7" s="261" t="s">
        <v>6</v>
      </c>
      <c r="E7" s="262">
        <f t="shared" si="3"/>
        <v>152.15614800000003</v>
      </c>
      <c r="F7" s="262">
        <f t="shared" si="3"/>
        <v>42.564273</v>
      </c>
      <c r="G7" s="262">
        <f t="shared" si="3"/>
        <v>6.1384999999999996</v>
      </c>
      <c r="H7" s="262" t="e">
        <f t="shared" si="3"/>
        <v>#REF!</v>
      </c>
      <c r="I7" s="262">
        <f t="shared" si="3"/>
        <v>85.4</v>
      </c>
      <c r="J7" s="672"/>
      <c r="K7" s="265">
        <f t="shared" si="4"/>
        <v>113.066</v>
      </c>
      <c r="L7" s="262">
        <f t="shared" si="4"/>
        <v>199.00197199999999</v>
      </c>
      <c r="M7" s="262">
        <f t="shared" si="4"/>
        <v>116.45248999999998</v>
      </c>
      <c r="N7" s="270">
        <f t="shared" ref="N7" si="6">N20+N136</f>
        <v>835.07060499999989</v>
      </c>
      <c r="O7" s="105"/>
      <c r="P7" s="169"/>
      <c r="Q7" s="106"/>
      <c r="R7" s="667"/>
      <c r="S7" s="123"/>
      <c r="T7" s="123"/>
      <c r="U7" s="123"/>
      <c r="V7" s="123"/>
      <c r="W7" s="119"/>
      <c r="X7" s="120"/>
      <c r="Y7" s="106"/>
      <c r="Z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5"/>
      <c r="AS7" s="105"/>
      <c r="AT7" s="105"/>
      <c r="AU7" s="105"/>
      <c r="AV7" s="105"/>
      <c r="AW7" s="105"/>
      <c r="AX7" s="105"/>
      <c r="AY7" s="105"/>
      <c r="AZ7" s="105"/>
    </row>
    <row r="8" spans="1:52" s="13" customFormat="1" ht="24.75" customHeight="1" thickBot="1">
      <c r="A8" s="565"/>
      <c r="B8" s="667"/>
      <c r="C8" s="670"/>
      <c r="D8" s="271" t="s">
        <v>7</v>
      </c>
      <c r="E8" s="272">
        <f t="shared" si="3"/>
        <v>9.6612369999999999</v>
      </c>
      <c r="F8" s="272">
        <f t="shared" si="3"/>
        <v>6.3806750000000001</v>
      </c>
      <c r="G8" s="272">
        <f t="shared" si="3"/>
        <v>4.3069999999999997E-2</v>
      </c>
      <c r="H8" s="272" t="e">
        <f t="shared" si="3"/>
        <v>#REF!</v>
      </c>
      <c r="I8" s="272">
        <f t="shared" si="3"/>
        <v>4.7</v>
      </c>
      <c r="J8" s="673"/>
      <c r="K8" s="273">
        <f t="shared" si="4"/>
        <v>60.657500000000006</v>
      </c>
      <c r="L8" s="272">
        <f t="shared" si="4"/>
        <v>124.38446399999999</v>
      </c>
      <c r="M8" s="272">
        <f t="shared" si="4"/>
        <v>3.4210880000000001</v>
      </c>
      <c r="N8" s="274">
        <f t="shared" ref="N8" si="7">N21+N137</f>
        <v>207.12676899999997</v>
      </c>
      <c r="O8" s="105"/>
      <c r="P8" s="169"/>
      <c r="Q8" s="106"/>
      <c r="R8" s="696"/>
      <c r="S8" s="124"/>
      <c r="T8" s="124"/>
      <c r="U8" s="124"/>
      <c r="V8" s="124"/>
      <c r="W8" s="121"/>
      <c r="X8" s="122"/>
      <c r="Y8" s="106"/>
      <c r="Z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5"/>
      <c r="AS8" s="105"/>
      <c r="AT8" s="105"/>
      <c r="AU8" s="105"/>
      <c r="AV8" s="105"/>
      <c r="AW8" s="105"/>
      <c r="AX8" s="105"/>
      <c r="AY8" s="105"/>
      <c r="AZ8" s="105"/>
    </row>
    <row r="9" spans="1:52" s="12" customFormat="1" ht="11.25" customHeight="1">
      <c r="A9" s="144"/>
      <c r="B9" s="138"/>
      <c r="C9" s="139"/>
      <c r="D9" s="140"/>
      <c r="E9" s="141"/>
      <c r="F9" s="141"/>
      <c r="G9" s="141"/>
      <c r="H9" s="141"/>
      <c r="I9" s="141"/>
      <c r="J9" s="141"/>
      <c r="K9" s="185"/>
      <c r="L9" s="141"/>
      <c r="M9" s="141"/>
      <c r="N9" s="142"/>
      <c r="O9" s="107"/>
      <c r="P9" s="170"/>
      <c r="Q9" s="108"/>
      <c r="R9" s="108"/>
      <c r="S9" s="99"/>
      <c r="T9" s="99"/>
      <c r="U9" s="99"/>
      <c r="V9" s="99"/>
      <c r="W9" s="108"/>
      <c r="X9" s="108"/>
      <c r="Y9" s="108"/>
      <c r="Z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7"/>
      <c r="AS9" s="107"/>
      <c r="AT9" s="107"/>
      <c r="AU9" s="107"/>
      <c r="AV9" s="107"/>
      <c r="AW9" s="107"/>
      <c r="AX9" s="107"/>
      <c r="AY9" s="107"/>
      <c r="AZ9" s="107"/>
    </row>
    <row r="10" spans="1:52" s="12" customFormat="1" ht="11.25" customHeight="1">
      <c r="A10" s="145"/>
      <c r="B10" s="87"/>
      <c r="C10" s="20"/>
      <c r="D10" s="24"/>
      <c r="E10" s="21"/>
      <c r="F10" s="21"/>
      <c r="G10" s="21"/>
      <c r="H10" s="21"/>
      <c r="I10" s="21"/>
      <c r="J10" s="21"/>
      <c r="K10" s="186"/>
      <c r="L10" s="21"/>
      <c r="M10" s="21"/>
      <c r="N10" s="22"/>
      <c r="O10" s="107"/>
      <c r="P10" s="170"/>
      <c r="Q10" s="108"/>
      <c r="R10" s="108"/>
      <c r="S10" s="99"/>
      <c r="T10" s="99"/>
      <c r="U10" s="99"/>
      <c r="V10" s="99"/>
      <c r="W10" s="108"/>
      <c r="X10" s="108"/>
      <c r="Y10" s="108"/>
      <c r="Z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7"/>
      <c r="AS10" s="107"/>
      <c r="AT10" s="107"/>
      <c r="AU10" s="107"/>
      <c r="AV10" s="107"/>
      <c r="AW10" s="107"/>
      <c r="AX10" s="107"/>
      <c r="AY10" s="107"/>
      <c r="AZ10" s="107"/>
    </row>
    <row r="11" spans="1:52" s="12" customFormat="1" ht="17.25" customHeight="1">
      <c r="A11" s="145"/>
      <c r="B11" s="88" t="s">
        <v>62</v>
      </c>
      <c r="C11" s="70"/>
      <c r="D11" s="75" t="s">
        <v>5</v>
      </c>
      <c r="E11" s="89">
        <f>E5-'Приложение 1 (ОТЧЕТНЫЙ ПЕРИОД) '!E5</f>
        <v>0</v>
      </c>
      <c r="F11" s="89">
        <f>F5-'Приложение 1 (ОТЧЕТНЫЙ ПЕРИОД) '!F5</f>
        <v>0</v>
      </c>
      <c r="G11" s="89">
        <f>G5-'Приложение 1 (ОТЧЕТНЫЙ ПЕРИОД) '!G5</f>
        <v>0</v>
      </c>
      <c r="H11" s="89" t="e">
        <f>H5-'Приложение 1 (ОТЧЕТНЫЙ ПЕРИОД) '!#REF!</f>
        <v>#REF!</v>
      </c>
      <c r="I11" s="89">
        <f>I5-'Приложение 1 (ОТЧЕТНЫЙ ПЕРИОД) '!H5</f>
        <v>0</v>
      </c>
      <c r="J11" s="89"/>
      <c r="K11" s="187">
        <f>K5-'Приложение 1 (ОТЧЕТНЫЙ ПЕРИОД) '!J5</f>
        <v>0</v>
      </c>
      <c r="L11" s="89">
        <f>L5-'Приложение 1 (ОТЧЕТНЫЙ ПЕРИОД) '!K5</f>
        <v>0</v>
      </c>
      <c r="M11" s="89">
        <f>M5-'Приложение 1 (ОТЧЕТНЫЙ ПЕРИОД) '!L5</f>
        <v>0</v>
      </c>
      <c r="N11" s="90">
        <f>N5-'Приложение 1 (ОТЧЕТНЫЙ ПЕРИОД) '!N5</f>
        <v>0</v>
      </c>
      <c r="O11" s="109"/>
      <c r="P11" s="171" t="e">
        <f>SUM(E11:O11)</f>
        <v>#REF!</v>
      </c>
      <c r="Q11" s="108"/>
      <c r="R11" s="108"/>
      <c r="S11" s="99"/>
      <c r="T11" s="99"/>
      <c r="U11" s="99"/>
      <c r="V11" s="99"/>
      <c r="W11" s="108"/>
      <c r="X11" s="108"/>
      <c r="Y11" s="108"/>
      <c r="Z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7"/>
      <c r="AS11" s="107"/>
      <c r="AT11" s="107"/>
      <c r="AU11" s="107"/>
      <c r="AV11" s="107"/>
      <c r="AW11" s="107"/>
      <c r="AX11" s="107"/>
      <c r="AY11" s="107"/>
      <c r="AZ11" s="107"/>
    </row>
    <row r="12" spans="1:52" s="12" customFormat="1" ht="22.5" customHeight="1">
      <c r="A12" s="145"/>
      <c r="B12" s="88" t="s">
        <v>62</v>
      </c>
      <c r="C12" s="70"/>
      <c r="D12" s="75" t="s">
        <v>14</v>
      </c>
      <c r="E12" s="89">
        <f>E6-'Приложение 1 (ОТЧЕТНЫЙ ПЕРИОД) '!E6</f>
        <v>0</v>
      </c>
      <c r="F12" s="89">
        <f>F6-'Приложение 1 (ОТЧЕТНЫЙ ПЕРИОД) '!F6</f>
        <v>0</v>
      </c>
      <c r="G12" s="89">
        <f>G6-'Приложение 1 (ОТЧЕТНЫЙ ПЕРИОД) '!G6</f>
        <v>0</v>
      </c>
      <c r="H12" s="89" t="e">
        <f>H6-'Приложение 1 (ОТЧЕТНЫЙ ПЕРИОД) '!#REF!</f>
        <v>#REF!</v>
      </c>
      <c r="I12" s="89">
        <f>I6-'Приложение 1 (ОТЧЕТНЫЙ ПЕРИОД) '!H6</f>
        <v>0</v>
      </c>
      <c r="J12" s="89"/>
      <c r="K12" s="187">
        <f>K6-'Приложение 1 (ОТЧЕТНЫЙ ПЕРИОД) '!J6</f>
        <v>0</v>
      </c>
      <c r="L12" s="89">
        <f>L6-'Приложение 1 (ОТЧЕТНЫЙ ПЕРИОД) '!K6</f>
        <v>0</v>
      </c>
      <c r="M12" s="89">
        <f>M6-'Приложение 1 (ОТЧЕТНЫЙ ПЕРИОД) '!L6</f>
        <v>0</v>
      </c>
      <c r="N12" s="90">
        <f>N6-'Приложение 1 (ОТЧЕТНЫЙ ПЕРИОД) '!N6</f>
        <v>0</v>
      </c>
      <c r="O12" s="109"/>
      <c r="P12" s="171" t="e">
        <f t="shared" ref="P12:P14" si="8">SUM(E12:O12)</f>
        <v>#REF!</v>
      </c>
      <c r="Q12" s="108"/>
      <c r="R12" s="108"/>
      <c r="S12" s="99"/>
      <c r="T12" s="99"/>
      <c r="U12" s="99"/>
      <c r="V12" s="99"/>
      <c r="W12" s="108"/>
      <c r="X12" s="108"/>
      <c r="Y12" s="108"/>
      <c r="Z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7"/>
      <c r="AS12" s="107"/>
      <c r="AT12" s="107"/>
      <c r="AU12" s="107"/>
      <c r="AV12" s="107"/>
      <c r="AW12" s="107"/>
      <c r="AX12" s="107"/>
      <c r="AY12" s="107"/>
      <c r="AZ12" s="107"/>
    </row>
    <row r="13" spans="1:52" s="12" customFormat="1" ht="21" customHeight="1">
      <c r="A13" s="145"/>
      <c r="B13" s="88" t="s">
        <v>62</v>
      </c>
      <c r="C13" s="70"/>
      <c r="D13" s="75" t="s">
        <v>6</v>
      </c>
      <c r="E13" s="89">
        <f>E7-'Приложение 1 (ОТЧЕТНЫЙ ПЕРИОД) '!E7</f>
        <v>0</v>
      </c>
      <c r="F13" s="89">
        <f>F7-'Приложение 1 (ОТЧЕТНЫЙ ПЕРИОД) '!F7</f>
        <v>0</v>
      </c>
      <c r="G13" s="89">
        <f>G7-'Приложение 1 (ОТЧЕТНЫЙ ПЕРИОД) '!G7</f>
        <v>0</v>
      </c>
      <c r="H13" s="89" t="e">
        <f>H7-'Приложение 1 (ОТЧЕТНЫЙ ПЕРИОД) '!#REF!</f>
        <v>#REF!</v>
      </c>
      <c r="I13" s="89">
        <f>I7-'Приложение 1 (ОТЧЕТНЫЙ ПЕРИОД) '!H7</f>
        <v>0</v>
      </c>
      <c r="J13" s="89"/>
      <c r="K13" s="187">
        <f>K7-'Приложение 1 (ОТЧЕТНЫЙ ПЕРИОД) '!J7</f>
        <v>0</v>
      </c>
      <c r="L13" s="89">
        <f>L7-'Приложение 1 (ОТЧЕТНЫЙ ПЕРИОД) '!K7</f>
        <v>0</v>
      </c>
      <c r="M13" s="89">
        <f>M7-'Приложение 1 (ОТЧЕТНЫЙ ПЕРИОД) '!L7</f>
        <v>0</v>
      </c>
      <c r="N13" s="90">
        <f>N7-'Приложение 1 (ОТЧЕТНЫЙ ПЕРИОД) '!N7</f>
        <v>0</v>
      </c>
      <c r="O13" s="109"/>
      <c r="P13" s="171" t="e">
        <f t="shared" si="8"/>
        <v>#REF!</v>
      </c>
      <c r="Q13" s="108"/>
      <c r="R13" s="108"/>
      <c r="S13" s="99"/>
      <c r="T13" s="99"/>
      <c r="U13" s="99"/>
      <c r="V13" s="99"/>
      <c r="W13" s="108"/>
      <c r="X13" s="108"/>
      <c r="Y13" s="108"/>
      <c r="Z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7"/>
      <c r="AS13" s="107"/>
      <c r="AT13" s="107"/>
      <c r="AU13" s="107"/>
      <c r="AV13" s="107"/>
      <c r="AW13" s="107"/>
      <c r="AX13" s="107"/>
      <c r="AY13" s="107"/>
      <c r="AZ13" s="107"/>
    </row>
    <row r="14" spans="1:52" s="12" customFormat="1" ht="22.5" customHeight="1">
      <c r="A14" s="145"/>
      <c r="B14" s="88" t="s">
        <v>62</v>
      </c>
      <c r="C14" s="70"/>
      <c r="D14" s="75" t="s">
        <v>7</v>
      </c>
      <c r="E14" s="89">
        <f>E8-'Приложение 1 (ОТЧЕТНЫЙ ПЕРИОД) '!E8</f>
        <v>0</v>
      </c>
      <c r="F14" s="89">
        <f>F8-'Приложение 1 (ОТЧЕТНЫЙ ПЕРИОД) '!F8</f>
        <v>0</v>
      </c>
      <c r="G14" s="89">
        <f>G8-'Приложение 1 (ОТЧЕТНЫЙ ПЕРИОД) '!G8</f>
        <v>0</v>
      </c>
      <c r="H14" s="89" t="e">
        <f>H8-'Приложение 1 (ОТЧЕТНЫЙ ПЕРИОД) '!#REF!</f>
        <v>#REF!</v>
      </c>
      <c r="I14" s="89">
        <f>I8-'Приложение 1 (ОТЧЕТНЫЙ ПЕРИОД) '!H8</f>
        <v>0</v>
      </c>
      <c r="J14" s="89"/>
      <c r="K14" s="187">
        <f>K8-'Приложение 1 (ОТЧЕТНЫЙ ПЕРИОД) '!J8</f>
        <v>0</v>
      </c>
      <c r="L14" s="89">
        <f>L8-'Приложение 1 (ОТЧЕТНЫЙ ПЕРИОД) '!K8</f>
        <v>0</v>
      </c>
      <c r="M14" s="89">
        <f>M8-'Приложение 1 (ОТЧЕТНЫЙ ПЕРИОД) '!L8</f>
        <v>0</v>
      </c>
      <c r="N14" s="90">
        <f>N8-'Приложение 1 (ОТЧЕТНЫЙ ПЕРИОД) '!N8</f>
        <v>0</v>
      </c>
      <c r="O14" s="109"/>
      <c r="P14" s="171" t="e">
        <f t="shared" si="8"/>
        <v>#REF!</v>
      </c>
      <c r="Q14" s="108"/>
      <c r="R14" s="108"/>
      <c r="S14" s="99"/>
      <c r="T14" s="99"/>
      <c r="U14" s="99"/>
      <c r="V14" s="99"/>
      <c r="W14" s="108"/>
      <c r="X14" s="108"/>
      <c r="Y14" s="108"/>
      <c r="Z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52" s="12" customFormat="1" ht="7.5" customHeight="1">
      <c r="A15" s="145"/>
      <c r="B15" s="88"/>
      <c r="C15" s="70"/>
      <c r="D15" s="75"/>
      <c r="E15" s="89"/>
      <c r="F15" s="89"/>
      <c r="G15" s="89"/>
      <c r="H15" s="89"/>
      <c r="I15" s="89"/>
      <c r="J15" s="89"/>
      <c r="K15" s="187"/>
      <c r="L15" s="89"/>
      <c r="M15" s="89"/>
      <c r="N15" s="90"/>
      <c r="O15" s="109"/>
      <c r="P15" s="171"/>
      <c r="Q15" s="108"/>
      <c r="R15" s="108"/>
      <c r="S15" s="99"/>
      <c r="T15" s="99"/>
      <c r="U15" s="99"/>
      <c r="V15" s="99"/>
      <c r="W15" s="108"/>
      <c r="X15" s="108"/>
      <c r="Y15" s="108"/>
      <c r="Z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7"/>
      <c r="AS15" s="107"/>
      <c r="AT15" s="107"/>
      <c r="AU15" s="107"/>
      <c r="AV15" s="107"/>
      <c r="AW15" s="107"/>
      <c r="AX15" s="107"/>
      <c r="AY15" s="107"/>
      <c r="AZ15" s="107"/>
    </row>
    <row r="16" spans="1:52" s="12" customFormat="1" ht="11.25" customHeight="1">
      <c r="A16" s="19"/>
      <c r="B16" s="23"/>
      <c r="C16" s="20"/>
      <c r="D16" s="24"/>
      <c r="E16" s="21"/>
      <c r="F16" s="21"/>
      <c r="G16" s="21"/>
      <c r="H16" s="21"/>
      <c r="I16" s="21"/>
      <c r="J16" s="21"/>
      <c r="K16" s="186"/>
      <c r="L16" s="21"/>
      <c r="M16" s="21"/>
      <c r="N16" s="22"/>
      <c r="O16" s="107"/>
      <c r="P16" s="170"/>
      <c r="Q16" s="108"/>
      <c r="R16" s="108"/>
      <c r="S16" s="99"/>
      <c r="T16" s="99"/>
      <c r="U16" s="99"/>
      <c r="V16" s="99"/>
      <c r="W16" s="108"/>
      <c r="X16" s="108"/>
      <c r="Y16" s="108"/>
      <c r="Z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spans="1:52" s="12" customFormat="1" ht="29.25" customHeight="1" thickBot="1">
      <c r="A17" s="162"/>
      <c r="B17" s="163"/>
      <c r="C17" s="164"/>
      <c r="D17" s="165"/>
      <c r="E17" s="166"/>
      <c r="F17" s="166"/>
      <c r="G17" s="166"/>
      <c r="H17" s="166"/>
      <c r="I17" s="166"/>
      <c r="J17" s="166"/>
      <c r="K17" s="188"/>
      <c r="L17" s="166"/>
      <c r="M17" s="166"/>
      <c r="N17" s="167"/>
      <c r="O17" s="107"/>
      <c r="P17" s="170"/>
      <c r="Q17" s="108"/>
      <c r="R17" s="108"/>
      <c r="S17" s="99"/>
      <c r="T17" s="99"/>
      <c r="U17" s="224"/>
      <c r="V17" s="224"/>
      <c r="W17" s="225"/>
      <c r="X17" s="226"/>
      <c r="Y17" s="278" t="s">
        <v>71</v>
      </c>
      <c r="Z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7"/>
      <c r="AS17" s="107"/>
      <c r="AT17" s="107"/>
      <c r="AU17" s="107"/>
      <c r="AV17" s="107"/>
      <c r="AW17" s="107"/>
      <c r="AX17" s="107"/>
      <c r="AY17" s="107"/>
      <c r="AZ17" s="107"/>
    </row>
    <row r="18" spans="1:52" s="13" customFormat="1" ht="24.75" customHeight="1">
      <c r="A18" s="586"/>
      <c r="B18" s="674" t="s">
        <v>81</v>
      </c>
      <c r="C18" s="677"/>
      <c r="D18" s="34" t="s">
        <v>5</v>
      </c>
      <c r="E18" s="35">
        <f>'Приложение 1 (ОТЧЕТНЫЙ ПЕРИОД) '!E10</f>
        <v>123.103847</v>
      </c>
      <c r="F18" s="35">
        <f>'Приложение 1 (ОТЧЕТНЫЙ ПЕРИОД) '!F10</f>
        <v>110.28296999999999</v>
      </c>
      <c r="G18" s="35">
        <f>'Приложение 1 (ОТЧЕТНЫЙ ПЕРИОД) '!G10</f>
        <v>0.79769999999999996</v>
      </c>
      <c r="H18" s="35" t="e">
        <f>'Приложение 1 (ОТЧЕТНЫЙ ПЕРИОД) '!#REF!</f>
        <v>#REF!</v>
      </c>
      <c r="I18" s="35">
        <f>'Приложение 1 (ОТЧЕТНЫЙ ПЕРИОД) '!H10</f>
        <v>26.04</v>
      </c>
      <c r="J18" s="680"/>
      <c r="K18" s="179">
        <f>'Приложение 1 (ОТЧЕТНЫЙ ПЕРИОД) '!J10</f>
        <v>83.976500000000001</v>
      </c>
      <c r="L18" s="35">
        <f>'Приложение 1 (ОТЧЕТНЫЙ ПЕРИОД) '!K10</f>
        <v>109.15594499999999</v>
      </c>
      <c r="M18" s="35">
        <f>'Приложение 1 (ОТЧЕТНЫЙ ПЕРИОД) '!L10</f>
        <v>103.93408000000001</v>
      </c>
      <c r="N18" s="36">
        <f>'Приложение 1 (ОТЧЕТНЫЙ ПЕРИОД) '!N10</f>
        <v>474.49190199999998</v>
      </c>
      <c r="O18" s="105"/>
      <c r="P18" s="169"/>
      <c r="Q18" s="106"/>
      <c r="R18" s="649" t="str">
        <f>B18</f>
        <v xml:space="preserve">Всего по мероприятиям национальных проектов  </v>
      </c>
      <c r="S18" s="200" t="str">
        <f>D18</f>
        <v>Всего</v>
      </c>
      <c r="T18" s="200">
        <f>E18</f>
        <v>123.103847</v>
      </c>
      <c r="U18" s="200">
        <f t="shared" ref="U18" si="9">F18</f>
        <v>110.28296999999999</v>
      </c>
      <c r="V18" s="200">
        <f t="shared" ref="V18" si="10">G18</f>
        <v>0.79769999999999996</v>
      </c>
      <c r="W18" s="200">
        <f>F18/E18%</f>
        <v>89.585315721286904</v>
      </c>
      <c r="X18" s="200">
        <f>G18/F18%</f>
        <v>0.72332110751097833</v>
      </c>
      <c r="Y18" s="223">
        <f>V18/T18%</f>
        <v>0.6479894978424191</v>
      </c>
      <c r="Z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5"/>
      <c r="AS18" s="105"/>
      <c r="AT18" s="105"/>
      <c r="AU18" s="105"/>
      <c r="AV18" s="105"/>
      <c r="AW18" s="105"/>
      <c r="AX18" s="105"/>
      <c r="AY18" s="105"/>
      <c r="AZ18" s="105"/>
    </row>
    <row r="19" spans="1:52" s="13" customFormat="1" ht="24.75" customHeight="1">
      <c r="A19" s="587"/>
      <c r="B19" s="675"/>
      <c r="C19" s="678"/>
      <c r="D19" s="25" t="s">
        <v>14</v>
      </c>
      <c r="E19" s="42">
        <f>'Приложение 1 (ОТЧЕТНЫЙ ПЕРИОД) '!E11</f>
        <v>109.84680400000001</v>
      </c>
      <c r="F19" s="42">
        <f>'Приложение 1 (ОТЧЕТНЫЙ ПЕРИОД) '!F11</f>
        <v>103.38395</v>
      </c>
      <c r="G19" s="42">
        <f>'Приложение 1 (ОТЧЕТНЫЙ ПЕРИОД) '!G11</f>
        <v>0</v>
      </c>
      <c r="H19" s="42" t="e">
        <f>'Приложение 1 (ОТЧЕТНЫЙ ПЕРИОД) '!#REF!</f>
        <v>#REF!</v>
      </c>
      <c r="I19" s="42">
        <f>'Приложение 1 (ОТЧЕТНЫЙ ПЕРИОД) '!H11</f>
        <v>23.64</v>
      </c>
      <c r="J19" s="681"/>
      <c r="K19" s="180">
        <f>'Приложение 1 (ОТЧЕТНЫЙ ПЕРИОД) '!J11</f>
        <v>30.23</v>
      </c>
      <c r="L19" s="42">
        <f>'Приложение 1 (ОТЧЕТНЫЙ ПЕРИОД) '!K11</f>
        <v>70.24799999999999</v>
      </c>
      <c r="M19" s="42">
        <f>'Приложение 1 (ОТЧЕТНЫЙ ПЕРИОД) '!L11</f>
        <v>84.440100000000001</v>
      </c>
      <c r="N19" s="56">
        <f>'Приложение 1 (ОТЧЕТНЫЙ ПЕРИОД) '!N11</f>
        <v>343.58163400000001</v>
      </c>
      <c r="O19" s="105"/>
      <c r="P19" s="169"/>
      <c r="Q19" s="106"/>
      <c r="R19" s="650"/>
      <c r="S19" s="123"/>
      <c r="T19" s="123"/>
      <c r="U19" s="123"/>
      <c r="V19" s="123"/>
      <c r="W19" s="119"/>
      <c r="X19" s="120"/>
      <c r="Y19" s="106"/>
      <c r="Z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5"/>
      <c r="AS19" s="105"/>
      <c r="AT19" s="105"/>
      <c r="AU19" s="105"/>
      <c r="AV19" s="105"/>
      <c r="AW19" s="105"/>
      <c r="AX19" s="105"/>
      <c r="AY19" s="105"/>
      <c r="AZ19" s="105"/>
    </row>
    <row r="20" spans="1:52" s="13" customFormat="1" ht="24.75" customHeight="1">
      <c r="A20" s="587"/>
      <c r="B20" s="675"/>
      <c r="C20" s="678"/>
      <c r="D20" s="25" t="s">
        <v>6</v>
      </c>
      <c r="E20" s="42">
        <f>'Приложение 1 (ОТЧЕТНЫЙ ПЕРИОД) '!E12</f>
        <v>6.996302</v>
      </c>
      <c r="F20" s="42">
        <f>'Приложение 1 (ОТЧЕТНЫЙ ПЕРИОД) '!F12</f>
        <v>1.1796260000000001</v>
      </c>
      <c r="G20" s="42">
        <f>'Приложение 1 (ОТЧЕТНЫЙ ПЕРИОД) '!G12</f>
        <v>0.79769999999999996</v>
      </c>
      <c r="H20" s="42" t="e">
        <f>'Приложение 1 (ОТЧЕТНЫЙ ПЕРИОД) '!#REF!</f>
        <v>#REF!</v>
      </c>
      <c r="I20" s="42">
        <f>'Приложение 1 (ОТЧЕТНЫЙ ПЕРИОД) '!H12</f>
        <v>1.4</v>
      </c>
      <c r="J20" s="681"/>
      <c r="K20" s="180">
        <f>'Приложение 1 (ОТЧЕТНЫЙ ПЕРИОД) '!J12</f>
        <v>49.852000000000004</v>
      </c>
      <c r="L20" s="42">
        <f>'Приложение 1 (ОТЧЕТНЫЙ ПЕРИОД) '!K12</f>
        <v>36.839700000000001</v>
      </c>
      <c r="M20" s="42">
        <f>'Приложение 1 (ОТЧЕТНЫЙ ПЕРИОД) '!L12</f>
        <v>18.550699999999999</v>
      </c>
      <c r="N20" s="56">
        <f>'Приложение 1 (ОТЧЕТНЫЙ ПЕРИОД) '!N12</f>
        <v>116.259502</v>
      </c>
      <c r="O20" s="105"/>
      <c r="P20" s="169"/>
      <c r="Q20" s="106"/>
      <c r="R20" s="650"/>
      <c r="S20" s="123"/>
      <c r="T20" s="123"/>
      <c r="U20" s="123"/>
      <c r="V20" s="123"/>
      <c r="W20" s="119"/>
      <c r="X20" s="120"/>
      <c r="Y20" s="106"/>
      <c r="Z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5"/>
      <c r="AS20" s="105"/>
      <c r="AT20" s="105"/>
      <c r="AU20" s="105"/>
      <c r="AV20" s="105"/>
      <c r="AW20" s="105"/>
      <c r="AX20" s="105"/>
      <c r="AY20" s="105"/>
      <c r="AZ20" s="105"/>
    </row>
    <row r="21" spans="1:52" s="13" customFormat="1" ht="24.75" customHeight="1" thickBot="1">
      <c r="A21" s="588"/>
      <c r="B21" s="676"/>
      <c r="C21" s="679"/>
      <c r="D21" s="257" t="s">
        <v>7</v>
      </c>
      <c r="E21" s="258">
        <f>'Приложение 1 (ОТЧЕТНЫЙ ПЕРИОД) '!E13</f>
        <v>6.2607410000000003</v>
      </c>
      <c r="F21" s="258">
        <f>'Приложение 1 (ОТЧЕТНЫЙ ПЕРИОД) '!F13</f>
        <v>5.7193940000000003</v>
      </c>
      <c r="G21" s="258">
        <f>'Приложение 1 (ОТЧЕТНЫЙ ПЕРИОД) '!G13</f>
        <v>0</v>
      </c>
      <c r="H21" s="258" t="e">
        <f>'Приложение 1 (ОТЧЕТНЫЙ ПЕРИОД) '!#REF!</f>
        <v>#REF!</v>
      </c>
      <c r="I21" s="258">
        <f>'Приложение 1 (ОТЧЕТНЫЙ ПЕРИОД) '!H13</f>
        <v>1</v>
      </c>
      <c r="J21" s="682"/>
      <c r="K21" s="259">
        <f>'Приложение 1 (ОТЧЕТНЫЙ ПЕРИОД) '!J13</f>
        <v>3.8945000000000003</v>
      </c>
      <c r="L21" s="258">
        <f>'Приложение 1 (ОТЧЕТНЫЙ ПЕРИОД) '!K13</f>
        <v>2.0682450000000001</v>
      </c>
      <c r="M21" s="258">
        <f>'Приложение 1 (ОТЧЕТНЫЙ ПЕРИОД) '!L13</f>
        <v>0.94328000000000012</v>
      </c>
      <c r="N21" s="260">
        <f>'Приложение 1 (ОТЧЕТНЫЙ ПЕРИОД) '!N13</f>
        <v>14.650766000000001</v>
      </c>
      <c r="O21" s="105"/>
      <c r="P21" s="169"/>
      <c r="Q21" s="106"/>
      <c r="R21" s="651"/>
      <c r="S21" s="124"/>
      <c r="T21" s="124"/>
      <c r="U21" s="124"/>
      <c r="V21" s="124"/>
      <c r="W21" s="121"/>
      <c r="X21" s="122"/>
      <c r="Y21" s="106"/>
      <c r="Z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5"/>
      <c r="AS21" s="105"/>
      <c r="AT21" s="105"/>
      <c r="AU21" s="105"/>
      <c r="AV21" s="105"/>
      <c r="AW21" s="105"/>
      <c r="AX21" s="105"/>
      <c r="AY21" s="105"/>
      <c r="AZ21" s="105"/>
    </row>
    <row r="22" spans="1:52" s="13" customFormat="1" ht="24.75" customHeight="1">
      <c r="A22" s="84"/>
      <c r="B22" s="83"/>
      <c r="C22" s="71"/>
      <c r="D22" s="72" t="s">
        <v>62</v>
      </c>
      <c r="E22" s="73">
        <f>E19+E20+E21</f>
        <v>123.103847</v>
      </c>
      <c r="F22" s="73">
        <f>F19+F20+F21</f>
        <v>110.28296999999999</v>
      </c>
      <c r="G22" s="73">
        <f>G19+G20+G21</f>
        <v>0.79769999999999996</v>
      </c>
      <c r="H22" s="73" t="e">
        <f>H19+H20+H21</f>
        <v>#REF!</v>
      </c>
      <c r="I22" s="73">
        <f>I19+I20+I21</f>
        <v>26.04</v>
      </c>
      <c r="J22" s="73"/>
      <c r="K22" s="189">
        <f>K19+K20+K21</f>
        <v>83.976500000000001</v>
      </c>
      <c r="L22" s="73">
        <f>L19+L20+L21</f>
        <v>109.15594499999999</v>
      </c>
      <c r="M22" s="73">
        <f>M19+M20+M21</f>
        <v>103.93408000000001</v>
      </c>
      <c r="N22" s="74">
        <f>N19+N20+N21</f>
        <v>474.49190199999998</v>
      </c>
      <c r="O22" s="110"/>
      <c r="P22" s="172" t="e">
        <f>SUM(E22:O22)</f>
        <v>#REF!</v>
      </c>
      <c r="Q22" s="106"/>
      <c r="R22" s="106"/>
      <c r="S22" s="98"/>
      <c r="T22" s="98"/>
      <c r="U22" s="98"/>
      <c r="V22" s="98"/>
      <c r="W22" s="106"/>
      <c r="X22" s="106"/>
      <c r="Y22" s="106"/>
      <c r="Z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5"/>
      <c r="AS22" s="105"/>
      <c r="AT22" s="105"/>
      <c r="AU22" s="105"/>
      <c r="AV22" s="105"/>
      <c r="AW22" s="105"/>
      <c r="AX22" s="105"/>
      <c r="AY22" s="105"/>
      <c r="AZ22" s="105"/>
    </row>
    <row r="23" spans="1:52" s="13" customFormat="1" ht="24.75" customHeight="1">
      <c r="A23" s="84"/>
      <c r="B23" s="83"/>
      <c r="C23" s="70"/>
      <c r="D23" s="92" t="s">
        <v>62</v>
      </c>
      <c r="E23" s="93">
        <f>E22-E18</f>
        <v>0</v>
      </c>
      <c r="F23" s="93">
        <f>F22-F18</f>
        <v>0</v>
      </c>
      <c r="G23" s="93">
        <f>G22-G18</f>
        <v>0</v>
      </c>
      <c r="H23" s="93" t="e">
        <f>H22-H18</f>
        <v>#REF!</v>
      </c>
      <c r="I23" s="93">
        <f>I22-I18</f>
        <v>0</v>
      </c>
      <c r="J23" s="93"/>
      <c r="K23" s="190">
        <f>K22-K18</f>
        <v>0</v>
      </c>
      <c r="L23" s="93">
        <f>L22-L18</f>
        <v>0</v>
      </c>
      <c r="M23" s="93">
        <f>M22-M18</f>
        <v>0</v>
      </c>
      <c r="N23" s="94">
        <f>N22-N18</f>
        <v>0</v>
      </c>
      <c r="O23" s="105"/>
      <c r="P23" s="171" t="e">
        <f>SUM(E23:O23)</f>
        <v>#REF!</v>
      </c>
      <c r="Q23" s="106"/>
      <c r="R23" s="106"/>
      <c r="S23" s="98"/>
      <c r="T23" s="98"/>
      <c r="U23" s="98"/>
      <c r="V23" s="98"/>
      <c r="W23" s="106"/>
      <c r="X23" s="106"/>
      <c r="Y23" s="106"/>
      <c r="Z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5"/>
      <c r="AS23" s="105"/>
      <c r="AT23" s="105"/>
      <c r="AU23" s="105"/>
      <c r="AV23" s="105"/>
      <c r="AW23" s="105"/>
      <c r="AX23" s="105"/>
      <c r="AY23" s="105"/>
      <c r="AZ23" s="105"/>
    </row>
    <row r="24" spans="1:52" s="13" customFormat="1" ht="24.75" customHeight="1">
      <c r="A24" s="95"/>
      <c r="B24" s="83" t="s">
        <v>62</v>
      </c>
      <c r="C24" s="70"/>
      <c r="D24" s="75" t="s">
        <v>5</v>
      </c>
      <c r="E24" s="76" t="e">
        <f t="shared" ref="E24:N24" si="11">E25+E26+E27</f>
        <v>#REF!</v>
      </c>
      <c r="F24" s="76" t="e">
        <f t="shared" si="11"/>
        <v>#REF!</v>
      </c>
      <c r="G24" s="76" t="e">
        <f t="shared" si="11"/>
        <v>#REF!</v>
      </c>
      <c r="H24" s="76" t="e">
        <f t="shared" si="11"/>
        <v>#REF!</v>
      </c>
      <c r="I24" s="76" t="e">
        <f t="shared" si="11"/>
        <v>#REF!</v>
      </c>
      <c r="J24" s="76"/>
      <c r="K24" s="191" t="e">
        <f t="shared" si="11"/>
        <v>#REF!</v>
      </c>
      <c r="L24" s="76" t="e">
        <f t="shared" si="11"/>
        <v>#REF!</v>
      </c>
      <c r="M24" s="76" t="e">
        <f t="shared" si="11"/>
        <v>#REF!</v>
      </c>
      <c r="N24" s="76" t="e">
        <f t="shared" si="11"/>
        <v>#REF!</v>
      </c>
      <c r="O24" s="105"/>
      <c r="P24" s="171" t="e">
        <f>SUM(E24:O24)</f>
        <v>#REF!</v>
      </c>
      <c r="Q24" s="106"/>
      <c r="R24" s="106"/>
      <c r="S24" s="98"/>
      <c r="T24" s="98"/>
      <c r="U24" s="98"/>
      <c r="V24" s="98"/>
      <c r="W24" s="106"/>
      <c r="X24" s="106"/>
      <c r="Y24" s="106"/>
      <c r="Z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5"/>
      <c r="AS24" s="105"/>
      <c r="AT24" s="105"/>
      <c r="AU24" s="105"/>
      <c r="AV24" s="105"/>
      <c r="AW24" s="105"/>
      <c r="AX24" s="105"/>
      <c r="AY24" s="105"/>
      <c r="AZ24" s="105"/>
    </row>
    <row r="25" spans="1:52" s="13" customFormat="1" ht="24.75" customHeight="1">
      <c r="A25" s="95"/>
      <c r="B25" s="83" t="s">
        <v>62</v>
      </c>
      <c r="C25" s="70"/>
      <c r="D25" s="75" t="s">
        <v>14</v>
      </c>
      <c r="E25" s="91" t="e">
        <f>E37+E44+E62+E69+E76+E83+E90+E97+E104+E111+E118+E125</f>
        <v>#REF!</v>
      </c>
      <c r="F25" s="91" t="e">
        <f t="shared" ref="F25:N25" si="12">F37+F44+F62+F69+F76+F83+F90+F97+F104+F111+F118+F125</f>
        <v>#REF!</v>
      </c>
      <c r="G25" s="91" t="e">
        <f t="shared" si="12"/>
        <v>#REF!</v>
      </c>
      <c r="H25" s="91" t="e">
        <f t="shared" si="12"/>
        <v>#REF!</v>
      </c>
      <c r="I25" s="91" t="e">
        <f t="shared" si="12"/>
        <v>#REF!</v>
      </c>
      <c r="J25" s="76"/>
      <c r="K25" s="192" t="e">
        <f t="shared" si="12"/>
        <v>#REF!</v>
      </c>
      <c r="L25" s="91" t="e">
        <f t="shared" si="12"/>
        <v>#REF!</v>
      </c>
      <c r="M25" s="91" t="e">
        <f t="shared" si="12"/>
        <v>#REF!</v>
      </c>
      <c r="N25" s="91" t="e">
        <f t="shared" si="12"/>
        <v>#REF!</v>
      </c>
      <c r="O25" s="76"/>
      <c r="P25" s="171" t="e">
        <f t="shared" ref="P25:P27" si="13">SUM(E25:O25)</f>
        <v>#REF!</v>
      </c>
      <c r="Q25" s="106"/>
      <c r="R25" s="106"/>
      <c r="S25" s="98"/>
      <c r="T25" s="98"/>
      <c r="U25" s="98"/>
      <c r="V25" s="98"/>
      <c r="W25" s="106"/>
      <c r="X25" s="106"/>
      <c r="Y25" s="106"/>
      <c r="Z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5"/>
      <c r="AS25" s="105"/>
      <c r="AT25" s="105"/>
      <c r="AU25" s="105"/>
      <c r="AV25" s="105"/>
      <c r="AW25" s="105"/>
      <c r="AX25" s="105"/>
      <c r="AY25" s="105"/>
      <c r="AZ25" s="105"/>
    </row>
    <row r="26" spans="1:52" s="13" customFormat="1" ht="24.75" customHeight="1">
      <c r="A26" s="95"/>
      <c r="B26" s="83" t="s">
        <v>62</v>
      </c>
      <c r="C26" s="70"/>
      <c r="D26" s="75" t="s">
        <v>6</v>
      </c>
      <c r="E26" s="91" t="e">
        <f>E38+E45+E63+E70+E77+E84+E91+E98+E105+E112+E119+E126</f>
        <v>#REF!</v>
      </c>
      <c r="F26" s="91" t="e">
        <f t="shared" ref="F26:N26" si="14">F38+F45+F63+F70+F77+F84+F91+F98+F105+F112+F119+F126</f>
        <v>#REF!</v>
      </c>
      <c r="G26" s="91" t="e">
        <f t="shared" si="14"/>
        <v>#REF!</v>
      </c>
      <c r="H26" s="91" t="e">
        <f t="shared" si="14"/>
        <v>#REF!</v>
      </c>
      <c r="I26" s="91" t="e">
        <f t="shared" si="14"/>
        <v>#REF!</v>
      </c>
      <c r="J26" s="76"/>
      <c r="K26" s="192" t="e">
        <f t="shared" si="14"/>
        <v>#REF!</v>
      </c>
      <c r="L26" s="91" t="e">
        <f t="shared" si="14"/>
        <v>#REF!</v>
      </c>
      <c r="M26" s="91" t="e">
        <f t="shared" si="14"/>
        <v>#REF!</v>
      </c>
      <c r="N26" s="91" t="e">
        <f t="shared" si="14"/>
        <v>#REF!</v>
      </c>
      <c r="O26" s="105"/>
      <c r="P26" s="171" t="e">
        <f t="shared" si="13"/>
        <v>#REF!</v>
      </c>
      <c r="Q26" s="106"/>
      <c r="R26" s="106"/>
      <c r="S26" s="98"/>
      <c r="T26" s="98"/>
      <c r="U26" s="98"/>
      <c r="V26" s="98"/>
      <c r="W26" s="106"/>
      <c r="X26" s="106"/>
      <c r="Y26" s="106"/>
      <c r="Z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5"/>
      <c r="AS26" s="105"/>
      <c r="AT26" s="105"/>
      <c r="AU26" s="105"/>
      <c r="AV26" s="105"/>
      <c r="AW26" s="105"/>
      <c r="AX26" s="105"/>
      <c r="AY26" s="105"/>
      <c r="AZ26" s="105"/>
    </row>
    <row r="27" spans="1:52" s="13" customFormat="1" ht="24.75" customHeight="1">
      <c r="A27" s="95"/>
      <c r="B27" s="83" t="s">
        <v>62</v>
      </c>
      <c r="C27" s="70"/>
      <c r="D27" s="75" t="s">
        <v>7</v>
      </c>
      <c r="E27" s="91" t="e">
        <f>E39+E46+E64+E71+E78+E85+E92+E99+E106+E113+E120+E127</f>
        <v>#REF!</v>
      </c>
      <c r="F27" s="91" t="e">
        <f t="shared" ref="F27:N27" si="15">F39+F46+F64+F71+F78+F85+F92+F99+F106+F113+F120+F127</f>
        <v>#REF!</v>
      </c>
      <c r="G27" s="91" t="e">
        <f t="shared" si="15"/>
        <v>#REF!</v>
      </c>
      <c r="H27" s="91" t="e">
        <f t="shared" si="15"/>
        <v>#REF!</v>
      </c>
      <c r="I27" s="91" t="e">
        <f t="shared" si="15"/>
        <v>#REF!</v>
      </c>
      <c r="J27" s="76"/>
      <c r="K27" s="192" t="e">
        <f t="shared" si="15"/>
        <v>#REF!</v>
      </c>
      <c r="L27" s="91" t="e">
        <f t="shared" si="15"/>
        <v>#REF!</v>
      </c>
      <c r="M27" s="91" t="e">
        <f t="shared" si="15"/>
        <v>#REF!</v>
      </c>
      <c r="N27" s="91" t="e">
        <f t="shared" si="15"/>
        <v>#REF!</v>
      </c>
      <c r="O27" s="105"/>
      <c r="P27" s="171" t="e">
        <f t="shared" si="13"/>
        <v>#REF!</v>
      </c>
      <c r="Q27" s="106"/>
      <c r="R27" s="106"/>
      <c r="S27" s="98"/>
      <c r="T27" s="98"/>
      <c r="U27" s="98"/>
      <c r="V27" s="98"/>
      <c r="W27" s="106"/>
      <c r="X27" s="106"/>
      <c r="Y27" s="106"/>
      <c r="Z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5"/>
      <c r="AS27" s="105"/>
      <c r="AT27" s="105"/>
      <c r="AU27" s="105"/>
      <c r="AV27" s="105"/>
      <c r="AW27" s="105"/>
      <c r="AX27" s="105"/>
      <c r="AY27" s="105"/>
      <c r="AZ27" s="105"/>
    </row>
    <row r="28" spans="1:52" s="68" customFormat="1" ht="20.25" customHeight="1">
      <c r="A28" s="84"/>
      <c r="B28" s="83"/>
      <c r="C28" s="65"/>
      <c r="D28" s="64"/>
      <c r="E28" s="66"/>
      <c r="F28" s="66"/>
      <c r="G28" s="66"/>
      <c r="H28" s="66"/>
      <c r="I28" s="66"/>
      <c r="J28" s="66"/>
      <c r="K28" s="193"/>
      <c r="L28" s="66"/>
      <c r="M28" s="66"/>
      <c r="N28" s="67"/>
      <c r="O28" s="111"/>
      <c r="P28" s="173"/>
      <c r="Q28" s="112"/>
      <c r="R28" s="112"/>
      <c r="S28" s="100"/>
      <c r="T28" s="100"/>
      <c r="U28" s="100"/>
      <c r="V28" s="100"/>
      <c r="W28" s="112"/>
      <c r="X28" s="112"/>
      <c r="Y28" s="112"/>
      <c r="Z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1"/>
      <c r="AS28" s="111"/>
      <c r="AT28" s="111"/>
      <c r="AU28" s="111"/>
      <c r="AV28" s="111"/>
      <c r="AW28" s="111"/>
      <c r="AX28" s="111"/>
      <c r="AY28" s="111"/>
      <c r="AZ28" s="111"/>
    </row>
    <row r="29" spans="1:52" s="68" customFormat="1" ht="18.75" customHeight="1">
      <c r="A29" s="84"/>
      <c r="B29" s="83" t="s">
        <v>62</v>
      </c>
      <c r="C29" s="65"/>
      <c r="D29" s="75" t="s">
        <v>5</v>
      </c>
      <c r="E29" s="69" t="e">
        <f>E24-E18</f>
        <v>#REF!</v>
      </c>
      <c r="F29" s="69" t="e">
        <f t="shared" ref="F29:I29" si="16">F24-F18</f>
        <v>#REF!</v>
      </c>
      <c r="G29" s="69" t="e">
        <f t="shared" si="16"/>
        <v>#REF!</v>
      </c>
      <c r="H29" s="69" t="e">
        <f t="shared" si="16"/>
        <v>#REF!</v>
      </c>
      <c r="I29" s="69" t="e">
        <f t="shared" si="16"/>
        <v>#REF!</v>
      </c>
      <c r="J29" s="66"/>
      <c r="K29" s="194" t="e">
        <f t="shared" ref="K29:N29" si="17">K24-K18</f>
        <v>#REF!</v>
      </c>
      <c r="L29" s="69" t="e">
        <f t="shared" si="17"/>
        <v>#REF!</v>
      </c>
      <c r="M29" s="69" t="e">
        <f t="shared" si="17"/>
        <v>#REF!</v>
      </c>
      <c r="N29" s="77" t="e">
        <f t="shared" si="17"/>
        <v>#REF!</v>
      </c>
      <c r="O29" s="111"/>
      <c r="P29" s="171" t="e">
        <f>SUM(E29:O29)</f>
        <v>#REF!</v>
      </c>
      <c r="Q29" s="112"/>
      <c r="R29" s="112"/>
      <c r="S29" s="100"/>
      <c r="T29" s="100"/>
      <c r="U29" s="100"/>
      <c r="V29" s="100"/>
      <c r="W29" s="112"/>
      <c r="X29" s="112"/>
      <c r="Y29" s="112"/>
      <c r="Z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1"/>
      <c r="AS29" s="111"/>
      <c r="AT29" s="111"/>
      <c r="AU29" s="111"/>
      <c r="AV29" s="111"/>
      <c r="AW29" s="111"/>
      <c r="AX29" s="111"/>
      <c r="AY29" s="111"/>
      <c r="AZ29" s="111"/>
    </row>
    <row r="30" spans="1:52" s="68" customFormat="1" ht="27.75" customHeight="1">
      <c r="A30" s="84"/>
      <c r="B30" s="83" t="s">
        <v>62</v>
      </c>
      <c r="C30" s="65"/>
      <c r="D30" s="75" t="s">
        <v>14</v>
      </c>
      <c r="E30" s="69" t="e">
        <f t="shared" ref="E30:I30" si="18">E25-E19</f>
        <v>#REF!</v>
      </c>
      <c r="F30" s="69" t="e">
        <f t="shared" si="18"/>
        <v>#REF!</v>
      </c>
      <c r="G30" s="69" t="e">
        <f t="shared" si="18"/>
        <v>#REF!</v>
      </c>
      <c r="H30" s="69" t="e">
        <f t="shared" si="18"/>
        <v>#REF!</v>
      </c>
      <c r="I30" s="69" t="e">
        <f t="shared" si="18"/>
        <v>#REF!</v>
      </c>
      <c r="J30" s="66"/>
      <c r="K30" s="194" t="e">
        <f t="shared" ref="K30:N30" si="19">K25-K19</f>
        <v>#REF!</v>
      </c>
      <c r="L30" s="69" t="e">
        <f t="shared" si="19"/>
        <v>#REF!</v>
      </c>
      <c r="M30" s="69" t="e">
        <f t="shared" si="19"/>
        <v>#REF!</v>
      </c>
      <c r="N30" s="77" t="e">
        <f t="shared" si="19"/>
        <v>#REF!</v>
      </c>
      <c r="O30" s="111"/>
      <c r="P30" s="171" t="e">
        <f>SUM(E30:O30)</f>
        <v>#REF!</v>
      </c>
      <c r="Q30" s="112"/>
      <c r="R30" s="112"/>
      <c r="S30" s="100"/>
      <c r="T30" s="100"/>
      <c r="U30" s="100"/>
      <c r="V30" s="100"/>
      <c r="W30" s="112"/>
      <c r="X30" s="112"/>
      <c r="Y30" s="112"/>
      <c r="Z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1"/>
      <c r="AS30" s="111"/>
      <c r="AT30" s="111"/>
      <c r="AU30" s="111"/>
      <c r="AV30" s="111"/>
      <c r="AW30" s="111"/>
      <c r="AX30" s="111"/>
      <c r="AY30" s="111"/>
      <c r="AZ30" s="111"/>
    </row>
    <row r="31" spans="1:52" s="68" customFormat="1" ht="24" customHeight="1">
      <c r="A31" s="84"/>
      <c r="B31" s="83" t="s">
        <v>62</v>
      </c>
      <c r="C31" s="65"/>
      <c r="D31" s="75" t="s">
        <v>6</v>
      </c>
      <c r="E31" s="69" t="e">
        <f t="shared" ref="E31:I31" si="20">E26-E20</f>
        <v>#REF!</v>
      </c>
      <c r="F31" s="69" t="e">
        <f t="shared" si="20"/>
        <v>#REF!</v>
      </c>
      <c r="G31" s="69" t="e">
        <f t="shared" si="20"/>
        <v>#REF!</v>
      </c>
      <c r="H31" s="69" t="e">
        <f t="shared" si="20"/>
        <v>#REF!</v>
      </c>
      <c r="I31" s="69" t="e">
        <f t="shared" si="20"/>
        <v>#REF!</v>
      </c>
      <c r="J31" s="66"/>
      <c r="K31" s="194" t="e">
        <f t="shared" ref="K31:N31" si="21">K26-K20</f>
        <v>#REF!</v>
      </c>
      <c r="L31" s="69" t="e">
        <f t="shared" si="21"/>
        <v>#REF!</v>
      </c>
      <c r="M31" s="69" t="e">
        <f t="shared" si="21"/>
        <v>#REF!</v>
      </c>
      <c r="N31" s="77" t="e">
        <f t="shared" si="21"/>
        <v>#REF!</v>
      </c>
      <c r="O31" s="111"/>
      <c r="P31" s="171" t="e">
        <f>SUM(E31:O31)</f>
        <v>#REF!</v>
      </c>
      <c r="Q31" s="112"/>
      <c r="R31" s="112"/>
      <c r="S31" s="100"/>
      <c r="T31" s="100"/>
      <c r="U31" s="100"/>
      <c r="V31" s="100"/>
      <c r="W31" s="112"/>
      <c r="X31" s="112"/>
      <c r="Y31" s="112"/>
      <c r="Z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1"/>
      <c r="AS31" s="111"/>
      <c r="AT31" s="111"/>
      <c r="AU31" s="111"/>
      <c r="AV31" s="111"/>
      <c r="AW31" s="111"/>
      <c r="AX31" s="111"/>
      <c r="AY31" s="111"/>
      <c r="AZ31" s="111"/>
    </row>
    <row r="32" spans="1:52" s="68" customFormat="1" ht="20.25" customHeight="1" thickBot="1">
      <c r="A32" s="85"/>
      <c r="B32" s="86" t="s">
        <v>62</v>
      </c>
      <c r="C32" s="79"/>
      <c r="D32" s="78" t="s">
        <v>7</v>
      </c>
      <c r="E32" s="80" t="e">
        <f t="shared" ref="E32:I32" si="22">E27-E21</f>
        <v>#REF!</v>
      </c>
      <c r="F32" s="80" t="e">
        <f t="shared" si="22"/>
        <v>#REF!</v>
      </c>
      <c r="G32" s="80" t="e">
        <f t="shared" si="22"/>
        <v>#REF!</v>
      </c>
      <c r="H32" s="80" t="e">
        <f t="shared" si="22"/>
        <v>#REF!</v>
      </c>
      <c r="I32" s="80" t="e">
        <f t="shared" si="22"/>
        <v>#REF!</v>
      </c>
      <c r="J32" s="81"/>
      <c r="K32" s="195" t="e">
        <f t="shared" ref="K32:N32" si="23">K27-K21</f>
        <v>#REF!</v>
      </c>
      <c r="L32" s="80" t="e">
        <f t="shared" si="23"/>
        <v>#REF!</v>
      </c>
      <c r="M32" s="80" t="e">
        <f t="shared" si="23"/>
        <v>#REF!</v>
      </c>
      <c r="N32" s="82" t="e">
        <f t="shared" si="23"/>
        <v>#REF!</v>
      </c>
      <c r="O32" s="111"/>
      <c r="P32" s="171" t="e">
        <f>SUM(E32:O32)</f>
        <v>#REF!</v>
      </c>
      <c r="Q32" s="112"/>
      <c r="R32" s="112"/>
      <c r="S32" s="100"/>
      <c r="T32" s="100"/>
      <c r="U32" s="100"/>
      <c r="V32" s="100"/>
      <c r="W32" s="112"/>
      <c r="X32" s="112"/>
      <c r="Y32" s="112"/>
      <c r="Z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1"/>
      <c r="AS32" s="111"/>
      <c r="AT32" s="111"/>
      <c r="AU32" s="111"/>
      <c r="AV32" s="111"/>
      <c r="AW32" s="111"/>
      <c r="AX32" s="111"/>
      <c r="AY32" s="111"/>
      <c r="AZ32" s="111"/>
    </row>
    <row r="33" spans="1:52" s="68" customFormat="1" ht="11.25" customHeight="1">
      <c r="A33" s="63"/>
      <c r="B33" s="64"/>
      <c r="C33" s="65"/>
      <c r="D33" s="64"/>
      <c r="E33" s="66"/>
      <c r="F33" s="66"/>
      <c r="G33" s="66"/>
      <c r="H33" s="66"/>
      <c r="I33" s="66"/>
      <c r="J33" s="66"/>
      <c r="K33" s="193"/>
      <c r="L33" s="66"/>
      <c r="M33" s="66"/>
      <c r="N33" s="67"/>
      <c r="O33" s="111"/>
      <c r="P33" s="173"/>
      <c r="Q33" s="112"/>
      <c r="R33" s="112"/>
      <c r="S33" s="100"/>
      <c r="T33" s="100"/>
      <c r="U33" s="100"/>
      <c r="V33" s="100"/>
      <c r="W33" s="112"/>
      <c r="X33" s="112"/>
      <c r="Y33" s="112"/>
      <c r="Z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1"/>
      <c r="AS33" s="111"/>
      <c r="AT33" s="111"/>
      <c r="AU33" s="111"/>
      <c r="AV33" s="111"/>
      <c r="AW33" s="111"/>
      <c r="AX33" s="111"/>
      <c r="AY33" s="111"/>
      <c r="AZ33" s="111"/>
    </row>
    <row r="34" spans="1:52" s="12" customFormat="1" ht="11.25" customHeight="1" thickBot="1">
      <c r="A34" s="44"/>
      <c r="B34" s="24"/>
      <c r="C34" s="20"/>
      <c r="D34" s="24"/>
      <c r="E34" s="45"/>
      <c r="F34" s="45"/>
      <c r="G34" s="45"/>
      <c r="H34" s="45"/>
      <c r="I34" s="45"/>
      <c r="J34" s="45"/>
      <c r="K34" s="181"/>
      <c r="L34" s="45"/>
      <c r="M34" s="45"/>
      <c r="N34" s="46"/>
      <c r="O34" s="107"/>
      <c r="P34" s="170"/>
      <c r="Q34" s="108"/>
      <c r="R34" s="108"/>
      <c r="S34" s="99"/>
      <c r="T34" s="99"/>
      <c r="U34" s="99"/>
      <c r="V34" s="99"/>
      <c r="W34" s="108"/>
      <c r="X34" s="108"/>
      <c r="Y34" s="108"/>
      <c r="Z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7"/>
      <c r="AS34" s="107"/>
      <c r="AT34" s="107"/>
      <c r="AU34" s="107"/>
      <c r="AV34" s="107"/>
      <c r="AW34" s="107"/>
      <c r="AX34" s="107"/>
      <c r="AY34" s="107"/>
      <c r="AZ34" s="107"/>
    </row>
    <row r="35" spans="1:52" ht="48.75" customHeight="1" thickBot="1">
      <c r="A35" s="27"/>
      <c r="B35" s="28"/>
      <c r="C35" s="28"/>
      <c r="D35" s="28"/>
      <c r="E35" s="48" t="s">
        <v>38</v>
      </c>
      <c r="F35" s="47" t="s">
        <v>39</v>
      </c>
      <c r="G35" s="49"/>
      <c r="H35" s="28"/>
      <c r="I35" s="28"/>
      <c r="J35" s="28"/>
      <c r="K35" s="182"/>
      <c r="L35" s="28"/>
      <c r="M35" s="28"/>
      <c r="N35" s="29"/>
    </row>
    <row r="36" spans="1:52" s="13" customFormat="1" ht="40.799999999999997">
      <c r="A36" s="659" t="str">
        <f>E35</f>
        <v>I</v>
      </c>
      <c r="B36" s="51" t="s">
        <v>37</v>
      </c>
      <c r="C36" s="665"/>
      <c r="D36" s="52" t="s">
        <v>5</v>
      </c>
      <c r="E36" s="53" t="e">
        <f>'Приложение 1 (ОТЧЕТНЫЙ ПЕРИОД) '!#REF!</f>
        <v>#REF!</v>
      </c>
      <c r="F36" s="53" t="e">
        <f>'Приложение 1 (ОТЧЕТНЫЙ ПЕРИОД) '!#REF!</f>
        <v>#REF!</v>
      </c>
      <c r="G36" s="53" t="e">
        <f>'Приложение 1 (ОТЧЕТНЫЙ ПЕРИОД) '!#REF!</f>
        <v>#REF!</v>
      </c>
      <c r="H36" s="53" t="e">
        <f>'Приложение 1 (ОТЧЕТНЫЙ ПЕРИОД) '!#REF!</f>
        <v>#REF!</v>
      </c>
      <c r="I36" s="53" t="e">
        <f>'Приложение 1 (ОТЧЕТНЫЙ ПЕРИОД) '!#REF!</f>
        <v>#REF!</v>
      </c>
      <c r="J36" s="660"/>
      <c r="K36" s="198" t="e">
        <f>'Приложение 1 (ОТЧЕТНЫЙ ПЕРИОД) '!#REF!</f>
        <v>#REF!</v>
      </c>
      <c r="L36" s="53" t="e">
        <f>'Приложение 1 (ОТЧЕТНЫЙ ПЕРИОД) '!#REF!</f>
        <v>#REF!</v>
      </c>
      <c r="M36" s="53" t="e">
        <f>'Приложение 1 (ОТЧЕТНЫЙ ПЕРИОД) '!#REF!</f>
        <v>#REF!</v>
      </c>
      <c r="N36" s="54" t="e">
        <f>'Приложение 1 (ОТЧЕТНЫЙ ПЕРИОД) '!#REF!</f>
        <v>#REF!</v>
      </c>
      <c r="O36" s="105"/>
      <c r="P36" s="168"/>
      <c r="Q36" s="106"/>
      <c r="R36" s="697" t="str">
        <f>B37</f>
        <v>ДЕМОГРАФИЯ</v>
      </c>
      <c r="S36" s="125" t="str">
        <f>D36</f>
        <v>Всего</v>
      </c>
      <c r="T36" s="125" t="e">
        <f>E36</f>
        <v>#REF!</v>
      </c>
      <c r="U36" s="125" t="e">
        <f t="shared" ref="U36:V36" si="24">F36</f>
        <v>#REF!</v>
      </c>
      <c r="V36" s="125" t="e">
        <f t="shared" si="24"/>
        <v>#REF!</v>
      </c>
      <c r="W36" s="125" t="e">
        <f>F36/E36%</f>
        <v>#REF!</v>
      </c>
      <c r="X36" s="126" t="e">
        <f>G36/F36%</f>
        <v>#REF!</v>
      </c>
      <c r="Y36" s="223" t="e">
        <f>V36/T36%</f>
        <v>#REF!</v>
      </c>
      <c r="Z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5"/>
      <c r="AS36" s="105"/>
      <c r="AT36" s="105"/>
      <c r="AU36" s="105"/>
      <c r="AV36" s="105"/>
      <c r="AW36" s="105"/>
      <c r="AX36" s="105"/>
      <c r="AY36" s="105"/>
      <c r="AZ36" s="105"/>
    </row>
    <row r="37" spans="1:52" s="15" customFormat="1" ht="22.8">
      <c r="A37" s="450"/>
      <c r="B37" s="457" t="str">
        <f>F35</f>
        <v>ДЕМОГРАФИЯ</v>
      </c>
      <c r="C37" s="452"/>
      <c r="D37" s="17" t="s">
        <v>14</v>
      </c>
      <c r="E37" s="50" t="e">
        <f>'Приложение 1 (ОТЧЕТНЫЙ ПЕРИОД) '!#REF!</f>
        <v>#REF!</v>
      </c>
      <c r="F37" s="50" t="e">
        <f>'Приложение 1 (ОТЧЕТНЫЙ ПЕРИОД) '!#REF!</f>
        <v>#REF!</v>
      </c>
      <c r="G37" s="50" t="e">
        <f>'Приложение 1 (ОТЧЕТНЫЙ ПЕРИОД) '!#REF!</f>
        <v>#REF!</v>
      </c>
      <c r="H37" s="50" t="e">
        <f>'Приложение 1 (ОТЧЕТНЫЙ ПЕРИОД) '!#REF!</f>
        <v>#REF!</v>
      </c>
      <c r="I37" s="50" t="e">
        <f>'Приложение 1 (ОТЧЕТНЫЙ ПЕРИОД) '!#REF!</f>
        <v>#REF!</v>
      </c>
      <c r="J37" s="661"/>
      <c r="K37" s="199" t="e">
        <f>'Приложение 1 (ОТЧЕТНЫЙ ПЕРИОД) '!#REF!</f>
        <v>#REF!</v>
      </c>
      <c r="L37" s="50" t="e">
        <f>'Приложение 1 (ОТЧЕТНЫЙ ПЕРИОД) '!#REF!</f>
        <v>#REF!</v>
      </c>
      <c r="M37" s="50" t="e">
        <f>'Приложение 1 (ОТЧЕТНЫЙ ПЕРИОД) '!#REF!</f>
        <v>#REF!</v>
      </c>
      <c r="N37" s="55" t="e">
        <f>'Приложение 1 (ОТЧЕТНЫЙ ПЕРИОД) '!#REF!</f>
        <v>#REF!</v>
      </c>
      <c r="O37" s="102"/>
      <c r="P37" s="168"/>
      <c r="Q37" s="103"/>
      <c r="R37" s="698"/>
      <c r="S37" s="123"/>
      <c r="T37" s="123"/>
      <c r="U37" s="123"/>
      <c r="V37" s="123"/>
      <c r="W37" s="119"/>
      <c r="X37" s="120"/>
      <c r="Y37" s="103"/>
      <c r="Z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2"/>
      <c r="AS37" s="102"/>
      <c r="AT37" s="102"/>
      <c r="AU37" s="102"/>
      <c r="AV37" s="102"/>
      <c r="AW37" s="102"/>
      <c r="AX37" s="102"/>
      <c r="AY37" s="102"/>
      <c r="AZ37" s="102"/>
    </row>
    <row r="38" spans="1:52" s="15" customFormat="1" ht="28.5" customHeight="1">
      <c r="A38" s="450"/>
      <c r="B38" s="663"/>
      <c r="C38" s="452"/>
      <c r="D38" s="17" t="s">
        <v>6</v>
      </c>
      <c r="E38" s="50" t="e">
        <f>'Приложение 1 (ОТЧЕТНЫЙ ПЕРИОД) '!#REF!</f>
        <v>#REF!</v>
      </c>
      <c r="F38" s="50" t="e">
        <f>'Приложение 1 (ОТЧЕТНЫЙ ПЕРИОД) '!#REF!</f>
        <v>#REF!</v>
      </c>
      <c r="G38" s="50" t="e">
        <f>'Приложение 1 (ОТЧЕТНЫЙ ПЕРИОД) '!#REF!</f>
        <v>#REF!</v>
      </c>
      <c r="H38" s="50" t="e">
        <f>'Приложение 1 (ОТЧЕТНЫЙ ПЕРИОД) '!#REF!</f>
        <v>#REF!</v>
      </c>
      <c r="I38" s="50" t="e">
        <f>'Приложение 1 (ОТЧЕТНЫЙ ПЕРИОД) '!#REF!</f>
        <v>#REF!</v>
      </c>
      <c r="J38" s="661"/>
      <c r="K38" s="199" t="e">
        <f>'Приложение 1 (ОТЧЕТНЫЙ ПЕРИОД) '!#REF!</f>
        <v>#REF!</v>
      </c>
      <c r="L38" s="50" t="e">
        <f>'Приложение 1 (ОТЧЕТНЫЙ ПЕРИОД) '!#REF!</f>
        <v>#REF!</v>
      </c>
      <c r="M38" s="50" t="e">
        <f>'Приложение 1 (ОТЧЕТНЫЙ ПЕРИОД) '!#REF!</f>
        <v>#REF!</v>
      </c>
      <c r="N38" s="55" t="e">
        <f>'Приложение 1 (ОТЧЕТНЫЙ ПЕРИОД) '!#REF!</f>
        <v>#REF!</v>
      </c>
      <c r="O38" s="102"/>
      <c r="P38" s="168"/>
      <c r="Q38" s="103"/>
      <c r="R38" s="698"/>
      <c r="S38" s="123"/>
      <c r="T38" s="123"/>
      <c r="U38" s="123"/>
      <c r="V38" s="123"/>
      <c r="W38" s="119"/>
      <c r="X38" s="120"/>
      <c r="Y38" s="103"/>
      <c r="Z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2"/>
      <c r="AS38" s="102"/>
      <c r="AT38" s="102"/>
      <c r="AU38" s="102"/>
      <c r="AV38" s="102"/>
      <c r="AW38" s="102"/>
      <c r="AX38" s="102"/>
      <c r="AY38" s="102"/>
      <c r="AZ38" s="102"/>
    </row>
    <row r="39" spans="1:52" s="13" customFormat="1" ht="23.4" thickBot="1">
      <c r="A39" s="451"/>
      <c r="B39" s="664"/>
      <c r="C39" s="453"/>
      <c r="D39" s="256" t="s">
        <v>7</v>
      </c>
      <c r="E39" s="275" t="e">
        <f>'Приложение 1 (ОТЧЕТНЫЙ ПЕРИОД) '!#REF!</f>
        <v>#REF!</v>
      </c>
      <c r="F39" s="275" t="e">
        <f>'Приложение 1 (ОТЧЕТНЫЙ ПЕРИОД) '!#REF!</f>
        <v>#REF!</v>
      </c>
      <c r="G39" s="275" t="e">
        <f>'Приложение 1 (ОТЧЕТНЫЙ ПЕРИОД) '!#REF!</f>
        <v>#REF!</v>
      </c>
      <c r="H39" s="275" t="e">
        <f>'Приложение 1 (ОТЧЕТНЫЙ ПЕРИОД) '!#REF!</f>
        <v>#REF!</v>
      </c>
      <c r="I39" s="275" t="e">
        <f>'Приложение 1 (ОТЧЕТНЫЙ ПЕРИОД) '!#REF!</f>
        <v>#REF!</v>
      </c>
      <c r="J39" s="662"/>
      <c r="K39" s="276" t="e">
        <f>'Приложение 1 (ОТЧЕТНЫЙ ПЕРИОД) '!#REF!</f>
        <v>#REF!</v>
      </c>
      <c r="L39" s="275" t="e">
        <f>'Приложение 1 (ОТЧЕТНЫЙ ПЕРИОД) '!#REF!</f>
        <v>#REF!</v>
      </c>
      <c r="M39" s="275" t="e">
        <f>'Приложение 1 (ОТЧЕТНЫЙ ПЕРИОД) '!#REF!</f>
        <v>#REF!</v>
      </c>
      <c r="N39" s="277" t="e">
        <f>'Приложение 1 (ОТЧЕТНЫЙ ПЕРИОД) '!#REF!</f>
        <v>#REF!</v>
      </c>
      <c r="O39" s="105"/>
      <c r="P39" s="168"/>
      <c r="Q39" s="106"/>
      <c r="R39" s="699"/>
      <c r="S39" s="124"/>
      <c r="T39" s="124"/>
      <c r="U39" s="124"/>
      <c r="V39" s="124"/>
      <c r="W39" s="121"/>
      <c r="X39" s="122"/>
      <c r="Y39" s="106"/>
      <c r="Z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5"/>
      <c r="AS39" s="105"/>
      <c r="AT39" s="105"/>
      <c r="AU39" s="105"/>
      <c r="AV39" s="105"/>
      <c r="AW39" s="105"/>
      <c r="AX39" s="105"/>
      <c r="AY39" s="105"/>
      <c r="AZ39" s="105"/>
    </row>
    <row r="40" spans="1:52" s="13" customFormat="1" ht="22.8">
      <c r="A40"/>
      <c r="B40"/>
      <c r="C40" s="59"/>
      <c r="D40" s="60" t="s">
        <v>62</v>
      </c>
      <c r="E40" s="61" t="e">
        <f>E37+E38+E39</f>
        <v>#REF!</v>
      </c>
      <c r="F40" s="61" t="e">
        <f>F37+F38+F39</f>
        <v>#REF!</v>
      </c>
      <c r="G40" s="61" t="e">
        <f>G37+G38+G39</f>
        <v>#REF!</v>
      </c>
      <c r="H40" s="61" t="e">
        <f>H37+H38+H39</f>
        <v>#REF!</v>
      </c>
      <c r="I40" s="61" t="e">
        <f>I37+I38+I39</f>
        <v>#REF!</v>
      </c>
      <c r="J40" s="61"/>
      <c r="K40" s="196" t="e">
        <f>K37+K38+K39</f>
        <v>#REF!</v>
      </c>
      <c r="L40" s="61" t="e">
        <f>L37+L38+L39</f>
        <v>#REF!</v>
      </c>
      <c r="M40" s="61" t="e">
        <f>M37+M38+M39</f>
        <v>#REF!</v>
      </c>
      <c r="N40" s="61" t="e">
        <f>N37+N38+N39</f>
        <v>#REF!</v>
      </c>
      <c r="O40" s="110"/>
      <c r="P40" s="172" t="e">
        <f>SUM(E40:O40)</f>
        <v>#REF!</v>
      </c>
      <c r="Q40" s="106"/>
      <c r="R40" s="106"/>
      <c r="S40" s="98"/>
      <c r="T40" s="98"/>
      <c r="U40" s="98"/>
      <c r="V40" s="98"/>
      <c r="W40" s="106"/>
      <c r="X40" s="106"/>
      <c r="Y40" s="106"/>
      <c r="Z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5"/>
      <c r="AS40" s="105"/>
      <c r="AT40" s="105"/>
      <c r="AU40" s="105"/>
      <c r="AV40" s="105"/>
      <c r="AW40" s="105"/>
      <c r="AX40" s="105"/>
      <c r="AY40" s="105"/>
      <c r="AZ40" s="105"/>
    </row>
    <row r="41" spans="1:52" s="13" customFormat="1" ht="23.4" thickBot="1">
      <c r="A41"/>
      <c r="B41"/>
      <c r="C41"/>
      <c r="D41" s="58" t="s">
        <v>62</v>
      </c>
      <c r="E41" s="57" t="e">
        <f>E40-E36</f>
        <v>#REF!</v>
      </c>
      <c r="F41" s="57" t="e">
        <f>F40-F36</f>
        <v>#REF!</v>
      </c>
      <c r="G41" s="57" t="e">
        <f>G40-G36</f>
        <v>#REF!</v>
      </c>
      <c r="H41" s="57" t="e">
        <f>H40-H36</f>
        <v>#REF!</v>
      </c>
      <c r="I41" s="57" t="e">
        <f>I40-I36</f>
        <v>#REF!</v>
      </c>
      <c r="J41" s="57"/>
      <c r="K41" s="197" t="e">
        <f>K40-K36</f>
        <v>#REF!</v>
      </c>
      <c r="L41" s="57" t="e">
        <f>L40-L36</f>
        <v>#REF!</v>
      </c>
      <c r="M41" s="57" t="e">
        <f>M40-M36</f>
        <v>#REF!</v>
      </c>
      <c r="N41" s="57" t="e">
        <f>N40-N36</f>
        <v>#REF!</v>
      </c>
      <c r="O41" s="102"/>
      <c r="P41" s="171" t="e">
        <f>SUM(E41:O41)</f>
        <v>#REF!</v>
      </c>
      <c r="Q41" s="106"/>
      <c r="R41" s="106"/>
      <c r="S41" s="98"/>
      <c r="T41" s="98"/>
      <c r="U41" s="98"/>
      <c r="V41" s="98"/>
      <c r="W41" s="106"/>
      <c r="X41" s="106"/>
      <c r="Y41" s="106"/>
      <c r="Z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5"/>
      <c r="AS41" s="105"/>
      <c r="AT41" s="105"/>
      <c r="AU41" s="105"/>
      <c r="AV41" s="105"/>
      <c r="AW41" s="105"/>
      <c r="AX41" s="105"/>
      <c r="AY41" s="105"/>
      <c r="AZ41" s="105"/>
    </row>
    <row r="42" spans="1:52" s="13" customFormat="1" ht="53.25" customHeight="1" thickBot="1">
      <c r="A42" s="27"/>
      <c r="B42" s="28"/>
      <c r="C42" s="28"/>
      <c r="D42" s="28"/>
      <c r="E42" s="48" t="s">
        <v>40</v>
      </c>
      <c r="F42" s="47" t="s">
        <v>41</v>
      </c>
      <c r="G42" s="49"/>
      <c r="H42" s="28"/>
      <c r="I42" s="28"/>
      <c r="J42" s="28"/>
      <c r="K42" s="182"/>
      <c r="L42" s="28"/>
      <c r="M42" s="28"/>
      <c r="N42" s="29"/>
      <c r="O42" s="105"/>
      <c r="P42" s="168"/>
      <c r="Q42" s="106"/>
      <c r="R42" s="106"/>
      <c r="S42" s="98"/>
      <c r="T42" s="98"/>
      <c r="U42" s="98"/>
      <c r="V42" s="98"/>
      <c r="W42" s="106"/>
      <c r="X42" s="106"/>
      <c r="Y42" s="106"/>
      <c r="Z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5"/>
      <c r="AS42" s="105"/>
      <c r="AT42" s="105"/>
      <c r="AU42" s="105"/>
      <c r="AV42" s="105"/>
      <c r="AW42" s="105"/>
      <c r="AX42" s="105"/>
      <c r="AY42" s="105"/>
      <c r="AZ42" s="105"/>
    </row>
    <row r="43" spans="1:52" s="13" customFormat="1" ht="40.799999999999997">
      <c r="A43" s="659" t="str">
        <f>E42</f>
        <v>II</v>
      </c>
      <c r="B43" s="31" t="s">
        <v>37</v>
      </c>
      <c r="C43" s="452"/>
      <c r="D43" s="52" t="s">
        <v>5</v>
      </c>
      <c r="E43" s="53" t="e">
        <f>'Приложение 1 (ОТЧЕТНЫЙ ПЕРИОД) '!#REF!</f>
        <v>#REF!</v>
      </c>
      <c r="F43" s="53" t="e">
        <f>'Приложение 1 (ОТЧЕТНЫЙ ПЕРИОД) '!#REF!</f>
        <v>#REF!</v>
      </c>
      <c r="G43" s="53" t="e">
        <f>'Приложение 1 (ОТЧЕТНЫЙ ПЕРИОД) '!#REF!</f>
        <v>#REF!</v>
      </c>
      <c r="H43" s="53" t="e">
        <f>'Приложение 1 (ОТЧЕТНЫЙ ПЕРИОД) '!#REF!</f>
        <v>#REF!</v>
      </c>
      <c r="I43" s="53" t="e">
        <f>'Приложение 1 (ОТЧЕТНЫЙ ПЕРИОД) '!#REF!</f>
        <v>#REF!</v>
      </c>
      <c r="J43" s="660"/>
      <c r="K43" s="198" t="e">
        <f>'Приложение 1 (ОТЧЕТНЫЙ ПЕРИОД) '!#REF!</f>
        <v>#REF!</v>
      </c>
      <c r="L43" s="53" t="e">
        <f>'Приложение 1 (ОТЧЕТНЫЙ ПЕРИОД) '!#REF!</f>
        <v>#REF!</v>
      </c>
      <c r="M43" s="53" t="e">
        <f>'Приложение 1 (ОТЧЕТНЫЙ ПЕРИОД) '!#REF!</f>
        <v>#REF!</v>
      </c>
      <c r="N43" s="54" t="e">
        <f>'Приложение 1 (ОТЧЕТНЫЙ ПЕРИОД) '!#REF!</f>
        <v>#REF!</v>
      </c>
      <c r="O43" s="105"/>
      <c r="P43" s="168"/>
      <c r="Q43" s="106"/>
      <c r="R43" s="697" t="str">
        <f>B44</f>
        <v>ЗДРАВООХРАНЕНИЕ</v>
      </c>
      <c r="S43" s="125" t="str">
        <f>D43</f>
        <v>Всего</v>
      </c>
      <c r="T43" s="125" t="e">
        <f>E43</f>
        <v>#REF!</v>
      </c>
      <c r="U43" s="125" t="e">
        <f t="shared" ref="U43:V43" si="25">F43</f>
        <v>#REF!</v>
      </c>
      <c r="V43" s="125" t="e">
        <f t="shared" si="25"/>
        <v>#REF!</v>
      </c>
      <c r="W43" s="125" t="e">
        <f>F43/E43%</f>
        <v>#REF!</v>
      </c>
      <c r="X43" s="126" t="e">
        <f>G43/F43%</f>
        <v>#REF!</v>
      </c>
      <c r="Y43" s="223" t="e">
        <f>V43/T43%</f>
        <v>#REF!</v>
      </c>
      <c r="Z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5"/>
      <c r="AS43" s="105"/>
      <c r="AT43" s="105"/>
      <c r="AU43" s="105"/>
      <c r="AV43" s="105"/>
      <c r="AW43" s="105"/>
      <c r="AX43" s="105"/>
      <c r="AY43" s="105"/>
      <c r="AZ43" s="105"/>
    </row>
    <row r="44" spans="1:52" s="13" customFormat="1" ht="23.25" customHeight="1">
      <c r="A44" s="450"/>
      <c r="B44" s="457" t="str">
        <f>F42</f>
        <v>ЗДРАВООХРАНЕНИЕ</v>
      </c>
      <c r="C44" s="452"/>
      <c r="D44" s="17" t="s">
        <v>14</v>
      </c>
      <c r="E44" s="50" t="e">
        <f>'Приложение 1 (ОТЧЕТНЫЙ ПЕРИОД) '!#REF!</f>
        <v>#REF!</v>
      </c>
      <c r="F44" s="50" t="e">
        <f>'Приложение 1 (ОТЧЕТНЫЙ ПЕРИОД) '!#REF!</f>
        <v>#REF!</v>
      </c>
      <c r="G44" s="50" t="e">
        <f>'Приложение 1 (ОТЧЕТНЫЙ ПЕРИОД) '!#REF!</f>
        <v>#REF!</v>
      </c>
      <c r="H44" s="50" t="e">
        <f>'Приложение 1 (ОТЧЕТНЫЙ ПЕРИОД) '!#REF!</f>
        <v>#REF!</v>
      </c>
      <c r="I44" s="50" t="e">
        <f>'Приложение 1 (ОТЧЕТНЫЙ ПЕРИОД) '!#REF!</f>
        <v>#REF!</v>
      </c>
      <c r="J44" s="661"/>
      <c r="K44" s="199" t="e">
        <f>'Приложение 1 (ОТЧЕТНЫЙ ПЕРИОД) '!#REF!</f>
        <v>#REF!</v>
      </c>
      <c r="L44" s="50" t="e">
        <f>'Приложение 1 (ОТЧЕТНЫЙ ПЕРИОД) '!#REF!</f>
        <v>#REF!</v>
      </c>
      <c r="M44" s="50" t="e">
        <f>'Приложение 1 (ОТЧЕТНЫЙ ПЕРИОД) '!#REF!</f>
        <v>#REF!</v>
      </c>
      <c r="N44" s="55" t="e">
        <f>'Приложение 1 (ОТЧЕТНЫЙ ПЕРИОД) '!#REF!</f>
        <v>#REF!</v>
      </c>
      <c r="O44" s="105"/>
      <c r="P44" s="168"/>
      <c r="Q44" s="106"/>
      <c r="R44" s="698"/>
      <c r="S44" s="123"/>
      <c r="T44" s="123"/>
      <c r="U44" s="123"/>
      <c r="V44" s="123"/>
      <c r="W44" s="119"/>
      <c r="X44" s="120"/>
      <c r="Y44" s="106"/>
      <c r="Z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5"/>
      <c r="AS44" s="105"/>
      <c r="AT44" s="105"/>
      <c r="AU44" s="105"/>
      <c r="AV44" s="105"/>
      <c r="AW44" s="105"/>
      <c r="AX44" s="105"/>
      <c r="AY44" s="105"/>
      <c r="AZ44" s="105"/>
    </row>
    <row r="45" spans="1:52" s="13" customFormat="1" ht="23.25" customHeight="1">
      <c r="A45" s="450"/>
      <c r="B45" s="663"/>
      <c r="C45" s="452"/>
      <c r="D45" s="17" t="s">
        <v>6</v>
      </c>
      <c r="E45" s="50" t="e">
        <f>'Приложение 1 (ОТЧЕТНЫЙ ПЕРИОД) '!#REF!</f>
        <v>#REF!</v>
      </c>
      <c r="F45" s="50" t="e">
        <f>'Приложение 1 (ОТЧЕТНЫЙ ПЕРИОД) '!#REF!</f>
        <v>#REF!</v>
      </c>
      <c r="G45" s="50" t="e">
        <f>'Приложение 1 (ОТЧЕТНЫЙ ПЕРИОД) '!#REF!</f>
        <v>#REF!</v>
      </c>
      <c r="H45" s="50" t="e">
        <f>'Приложение 1 (ОТЧЕТНЫЙ ПЕРИОД) '!#REF!</f>
        <v>#REF!</v>
      </c>
      <c r="I45" s="50" t="e">
        <f>'Приложение 1 (ОТЧЕТНЫЙ ПЕРИОД) '!#REF!</f>
        <v>#REF!</v>
      </c>
      <c r="J45" s="661"/>
      <c r="K45" s="199" t="e">
        <f>'Приложение 1 (ОТЧЕТНЫЙ ПЕРИОД) '!#REF!</f>
        <v>#REF!</v>
      </c>
      <c r="L45" s="50" t="e">
        <f>'Приложение 1 (ОТЧЕТНЫЙ ПЕРИОД) '!#REF!</f>
        <v>#REF!</v>
      </c>
      <c r="M45" s="50" t="e">
        <f>'Приложение 1 (ОТЧЕТНЫЙ ПЕРИОД) '!#REF!</f>
        <v>#REF!</v>
      </c>
      <c r="N45" s="55" t="e">
        <f>'Приложение 1 (ОТЧЕТНЫЙ ПЕРИОД) '!#REF!</f>
        <v>#REF!</v>
      </c>
      <c r="O45" s="105"/>
      <c r="P45" s="168"/>
      <c r="Q45" s="106"/>
      <c r="R45" s="698"/>
      <c r="S45" s="123"/>
      <c r="T45" s="123"/>
      <c r="U45" s="123"/>
      <c r="V45" s="123"/>
      <c r="W45" s="119"/>
      <c r="X45" s="120"/>
      <c r="Y45" s="106"/>
      <c r="Z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5"/>
      <c r="AS45" s="105"/>
      <c r="AT45" s="105"/>
      <c r="AU45" s="105"/>
      <c r="AV45" s="105"/>
      <c r="AW45" s="105"/>
      <c r="AX45" s="105"/>
      <c r="AY45" s="105"/>
      <c r="AZ45" s="105"/>
    </row>
    <row r="46" spans="1:52" s="13" customFormat="1" ht="23.25" customHeight="1" thickBot="1">
      <c r="A46" s="451"/>
      <c r="B46" s="664"/>
      <c r="C46" s="453"/>
      <c r="D46" s="256" t="s">
        <v>7</v>
      </c>
      <c r="E46" s="275" t="e">
        <f>'Приложение 1 (ОТЧЕТНЫЙ ПЕРИОД) '!#REF!</f>
        <v>#REF!</v>
      </c>
      <c r="F46" s="275" t="e">
        <f>'Приложение 1 (ОТЧЕТНЫЙ ПЕРИОД) '!#REF!</f>
        <v>#REF!</v>
      </c>
      <c r="G46" s="275" t="e">
        <f>'Приложение 1 (ОТЧЕТНЫЙ ПЕРИОД) '!#REF!</f>
        <v>#REF!</v>
      </c>
      <c r="H46" s="275" t="e">
        <f>'Приложение 1 (ОТЧЕТНЫЙ ПЕРИОД) '!#REF!</f>
        <v>#REF!</v>
      </c>
      <c r="I46" s="275" t="e">
        <f>'Приложение 1 (ОТЧЕТНЫЙ ПЕРИОД) '!#REF!</f>
        <v>#REF!</v>
      </c>
      <c r="J46" s="662"/>
      <c r="K46" s="276" t="e">
        <f>'Приложение 1 (ОТЧЕТНЫЙ ПЕРИОД) '!#REF!</f>
        <v>#REF!</v>
      </c>
      <c r="L46" s="275" t="e">
        <f>'Приложение 1 (ОТЧЕТНЫЙ ПЕРИОД) '!#REF!</f>
        <v>#REF!</v>
      </c>
      <c r="M46" s="275" t="e">
        <f>'Приложение 1 (ОТЧЕТНЫЙ ПЕРИОД) '!#REF!</f>
        <v>#REF!</v>
      </c>
      <c r="N46" s="277" t="e">
        <f>'Приложение 1 (ОТЧЕТНЫЙ ПЕРИОД) '!#REF!</f>
        <v>#REF!</v>
      </c>
      <c r="O46" s="105"/>
      <c r="P46" s="168"/>
      <c r="Q46" s="106"/>
      <c r="R46" s="699"/>
      <c r="S46" s="124"/>
      <c r="T46" s="124"/>
      <c r="U46" s="124"/>
      <c r="V46" s="124"/>
      <c r="W46" s="121"/>
      <c r="X46" s="122"/>
      <c r="Y46" s="106"/>
      <c r="Z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5"/>
      <c r="AS46" s="105"/>
      <c r="AT46" s="105"/>
      <c r="AU46" s="105"/>
      <c r="AV46" s="105"/>
      <c r="AW46" s="105"/>
      <c r="AX46" s="105"/>
      <c r="AY46" s="105"/>
      <c r="AZ46" s="105"/>
    </row>
    <row r="47" spans="1:52" s="13" customFormat="1" ht="22.8">
      <c r="A47"/>
      <c r="B47"/>
      <c r="C47" s="59"/>
      <c r="D47" s="60" t="s">
        <v>62</v>
      </c>
      <c r="E47" s="61" t="e">
        <f>E44+E45+E46</f>
        <v>#REF!</v>
      </c>
      <c r="F47" s="61" t="e">
        <f>F44+F45+F46</f>
        <v>#REF!</v>
      </c>
      <c r="G47" s="61" t="e">
        <f>G44+G45+G46</f>
        <v>#REF!</v>
      </c>
      <c r="H47" s="61" t="e">
        <f>H44+H45+H46</f>
        <v>#REF!</v>
      </c>
      <c r="I47" s="61" t="e">
        <f>I44+I45+I46</f>
        <v>#REF!</v>
      </c>
      <c r="J47" s="61"/>
      <c r="K47" s="196" t="e">
        <f>K44+K45+K46</f>
        <v>#REF!</v>
      </c>
      <c r="L47" s="61" t="e">
        <f>L44+L45+L46</f>
        <v>#REF!</v>
      </c>
      <c r="M47" s="61" t="e">
        <f>M44+M45+M46</f>
        <v>#REF!</v>
      </c>
      <c r="N47" s="61" t="e">
        <f>N44+N45+N46</f>
        <v>#REF!</v>
      </c>
      <c r="O47" s="110"/>
      <c r="P47" s="172" t="e">
        <f>SUM(E47:O47)</f>
        <v>#REF!</v>
      </c>
      <c r="Q47" s="106"/>
      <c r="R47" s="106"/>
      <c r="S47" s="98"/>
      <c r="T47" s="98"/>
      <c r="U47" s="98"/>
      <c r="V47" s="98"/>
      <c r="W47" s="106"/>
      <c r="X47" s="106"/>
      <c r="Y47" s="106"/>
      <c r="Z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5"/>
      <c r="AS47" s="105"/>
      <c r="AT47" s="105"/>
      <c r="AU47" s="105"/>
      <c r="AV47" s="105"/>
      <c r="AW47" s="105"/>
      <c r="AX47" s="105"/>
      <c r="AY47" s="105"/>
      <c r="AZ47" s="105"/>
    </row>
    <row r="48" spans="1:52" s="13" customFormat="1" ht="22.8">
      <c r="A48"/>
      <c r="B48"/>
      <c r="C48"/>
      <c r="D48" s="58" t="s">
        <v>62</v>
      </c>
      <c r="E48" s="57" t="e">
        <f>E47-E43</f>
        <v>#REF!</v>
      </c>
      <c r="F48" s="57" t="e">
        <f>F47-F43</f>
        <v>#REF!</v>
      </c>
      <c r="G48" s="57" t="e">
        <f>G47-G43</f>
        <v>#REF!</v>
      </c>
      <c r="H48" s="57" t="e">
        <f>H47-H43</f>
        <v>#REF!</v>
      </c>
      <c r="I48" s="57" t="e">
        <f>I47-I43</f>
        <v>#REF!</v>
      </c>
      <c r="J48" s="57"/>
      <c r="K48" s="197" t="e">
        <f>K47-K43</f>
        <v>#REF!</v>
      </c>
      <c r="L48" s="57" t="e">
        <f>L47-L43</f>
        <v>#REF!</v>
      </c>
      <c r="M48" s="57" t="e">
        <f>M47-M43</f>
        <v>#REF!</v>
      </c>
      <c r="N48" s="57" t="e">
        <f>N47-N43</f>
        <v>#REF!</v>
      </c>
      <c r="O48" s="102"/>
      <c r="P48" s="171" t="e">
        <f>SUM(E48:O48)</f>
        <v>#REF!</v>
      </c>
      <c r="Q48" s="106"/>
      <c r="R48" s="106"/>
      <c r="S48" s="98"/>
      <c r="T48" s="98"/>
      <c r="U48" s="98"/>
      <c r="V48" s="98"/>
      <c r="W48" s="106"/>
      <c r="X48" s="106"/>
      <c r="Y48" s="106"/>
      <c r="Z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5"/>
      <c r="AS48" s="105"/>
      <c r="AT48" s="105"/>
      <c r="AU48" s="105"/>
      <c r="AV48" s="105"/>
      <c r="AW48" s="105"/>
      <c r="AX48" s="105"/>
      <c r="AY48" s="105"/>
      <c r="AZ48" s="105"/>
    </row>
    <row r="49" spans="1:52" s="13" customFormat="1" ht="26.25" hidden="1" customHeight="1" thickBot="1">
      <c r="A49" s="690" t="s">
        <v>72</v>
      </c>
      <c r="B49" s="691"/>
      <c r="C49" s="691"/>
      <c r="D49" s="691"/>
      <c r="E49" s="691"/>
      <c r="F49" s="691"/>
      <c r="G49" s="691"/>
      <c r="H49" s="691"/>
      <c r="I49" s="691"/>
      <c r="J49" s="691"/>
      <c r="K49" s="692"/>
      <c r="L49" s="692"/>
      <c r="M49" s="692"/>
      <c r="N49" s="693"/>
      <c r="O49" s="102"/>
      <c r="P49" s="171"/>
      <c r="Q49" s="106"/>
      <c r="R49" s="106"/>
      <c r="S49" s="98"/>
      <c r="T49" s="98"/>
      <c r="U49" s="98"/>
      <c r="V49" s="98"/>
      <c r="W49" s="106"/>
      <c r="X49" s="106"/>
      <c r="Y49" s="106"/>
      <c r="Z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5"/>
      <c r="AS49" s="105"/>
      <c r="AT49" s="105"/>
      <c r="AU49" s="105"/>
      <c r="AV49" s="105"/>
      <c r="AW49" s="105"/>
      <c r="AX49" s="105"/>
      <c r="AY49" s="105"/>
      <c r="AZ49" s="105"/>
    </row>
    <row r="50" spans="1:52" s="13" customFormat="1" ht="22.8" hidden="1">
      <c r="A50" s="694" t="s">
        <v>8</v>
      </c>
      <c r="B50" s="134"/>
      <c r="C50" s="215"/>
      <c r="D50" s="154"/>
      <c r="E50" s="135" t="e">
        <f>'Приложение 1 (ОТЧЕТНЫЙ ПЕРИОД) '!#REF!</f>
        <v>#REF!</v>
      </c>
      <c r="F50" s="135" t="e">
        <f>'Приложение 1 (ОТЧЕТНЫЙ ПЕРИОД) '!#REF!</f>
        <v>#REF!</v>
      </c>
      <c r="G50" s="135" t="e">
        <f>'Приложение 1 (ОТЧЕТНЫЙ ПЕРИОД) '!#REF!</f>
        <v>#REF!</v>
      </c>
      <c r="H50" s="135" t="e">
        <f>'Приложение 1 (ОТЧЕТНЫЙ ПЕРИОД) '!#REF!</f>
        <v>#REF!</v>
      </c>
      <c r="I50" s="135" t="e">
        <f>'Приложение 1 (ОТЧЕТНЫЙ ПЕРИОД) '!#REF!</f>
        <v>#REF!</v>
      </c>
      <c r="J50" s="146"/>
      <c r="K50" s="211" t="e">
        <f>'Приложение 1 (ОТЧЕТНЫЙ ПЕРИОД) '!#REF!</f>
        <v>#REF!</v>
      </c>
      <c r="L50" s="135" t="e">
        <f>'Приложение 1 (ОТЧЕТНЫЙ ПЕРИОД) '!#REF!</f>
        <v>#REF!</v>
      </c>
      <c r="M50" s="135" t="e">
        <f>'Приложение 1 (ОТЧЕТНЫЙ ПЕРИОД) '!#REF!</f>
        <v>#REF!</v>
      </c>
      <c r="N50" s="147" t="e">
        <f>'Приложение 1 (ОТЧЕТНЫЙ ПЕРИОД) '!#REF!</f>
        <v>#REF!</v>
      </c>
      <c r="O50" s="102"/>
      <c r="P50" s="171"/>
      <c r="Q50" s="220"/>
      <c r="R50" s="220"/>
      <c r="S50" s="98"/>
      <c r="T50" s="98"/>
      <c r="U50" s="98"/>
      <c r="V50" s="98"/>
      <c r="W50" s="106"/>
      <c r="X50" s="106"/>
      <c r="Y50" s="106"/>
      <c r="Z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5"/>
      <c r="AS50" s="105"/>
      <c r="AT50" s="105"/>
      <c r="AU50" s="105"/>
      <c r="AV50" s="105"/>
      <c r="AW50" s="105"/>
      <c r="AX50" s="105"/>
      <c r="AY50" s="105"/>
      <c r="AZ50" s="105"/>
    </row>
    <row r="51" spans="1:52" s="13" customFormat="1" ht="22.5" hidden="1" customHeight="1">
      <c r="A51" s="695"/>
      <c r="B51" s="4"/>
      <c r="C51" s="216"/>
      <c r="D51" s="155"/>
      <c r="E51" s="136" t="e">
        <f>'Приложение 1 (ОТЧЕТНЫЙ ПЕРИОД) '!#REF!</f>
        <v>#REF!</v>
      </c>
      <c r="F51" s="129" t="e">
        <f>'Приложение 1 (ОТЧЕТНЫЙ ПЕРИОД) '!#REF!</f>
        <v>#REF!</v>
      </c>
      <c r="G51" s="129" t="e">
        <f>'Приложение 1 (ОТЧЕТНЫЙ ПЕРИОД) '!#REF!</f>
        <v>#REF!</v>
      </c>
      <c r="H51" s="129" t="e">
        <f>'Приложение 1 (ОТЧЕТНЫЙ ПЕРИОД) '!#REF!</f>
        <v>#REF!</v>
      </c>
      <c r="I51" s="129" t="e">
        <f>'Приложение 1 (ОТЧЕТНЫЙ ПЕРИОД) '!#REF!</f>
        <v>#REF!</v>
      </c>
      <c r="J51" s="148"/>
      <c r="K51" s="212" t="e">
        <f>'Приложение 1 (ОТЧЕТНЫЙ ПЕРИОД) '!#REF!</f>
        <v>#REF!</v>
      </c>
      <c r="L51" s="129" t="e">
        <f>'Приложение 1 (ОТЧЕТНЫЙ ПЕРИОД) '!#REF!</f>
        <v>#REF!</v>
      </c>
      <c r="M51" s="129" t="e">
        <f>'Приложение 1 (ОТЧЕТНЫЙ ПЕРИОД) '!#REF!</f>
        <v>#REF!</v>
      </c>
      <c r="N51" s="149" t="e">
        <f>'Приложение 1 (ОТЧЕТНЫЙ ПЕРИОД) '!#REF!</f>
        <v>#REF!</v>
      </c>
      <c r="O51" s="102"/>
      <c r="P51" s="171"/>
      <c r="Q51" s="220"/>
      <c r="R51" s="220"/>
      <c r="S51" s="98"/>
      <c r="T51" s="98"/>
      <c r="U51" s="98"/>
      <c r="V51" s="98"/>
      <c r="W51" s="106"/>
      <c r="X51" s="106"/>
      <c r="Y51" s="106"/>
      <c r="Z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5"/>
      <c r="AS51" s="105"/>
      <c r="AT51" s="105"/>
      <c r="AU51" s="105"/>
      <c r="AV51" s="105"/>
      <c r="AW51" s="105"/>
      <c r="AX51" s="105"/>
      <c r="AY51" s="105"/>
      <c r="AZ51" s="105"/>
    </row>
    <row r="52" spans="1:52" s="13" customFormat="1" ht="22.8" hidden="1">
      <c r="A52" s="695" t="s">
        <v>9</v>
      </c>
      <c r="B52" s="130"/>
      <c r="C52" s="217"/>
      <c r="D52" s="156"/>
      <c r="E52" s="131" t="e">
        <f>'Приложение 1 (ОТЧЕТНЫЙ ПЕРИОД) '!#REF!</f>
        <v>#REF!</v>
      </c>
      <c r="F52" s="131" t="e">
        <f>'Приложение 1 (ОТЧЕТНЫЙ ПЕРИОД) '!#REF!</f>
        <v>#REF!</v>
      </c>
      <c r="G52" s="131" t="e">
        <f>'Приложение 1 (ОТЧЕТНЫЙ ПЕРИОД) '!#REF!</f>
        <v>#REF!</v>
      </c>
      <c r="H52" s="131" t="e">
        <f>'Приложение 1 (ОТЧЕТНЫЙ ПЕРИОД) '!#REF!</f>
        <v>#REF!</v>
      </c>
      <c r="I52" s="131" t="e">
        <f>'Приложение 1 (ОТЧЕТНЫЙ ПЕРИОД) '!#REF!</f>
        <v>#REF!</v>
      </c>
      <c r="J52" s="150"/>
      <c r="K52" s="213" t="e">
        <f>'Приложение 1 (ОТЧЕТНЫЙ ПЕРИОД) '!#REF!</f>
        <v>#REF!</v>
      </c>
      <c r="L52" s="131" t="e">
        <f>'Приложение 1 (ОТЧЕТНЫЙ ПЕРИОД) '!#REF!</f>
        <v>#REF!</v>
      </c>
      <c r="M52" s="131" t="e">
        <f>'Приложение 1 (ОТЧЕТНЫЙ ПЕРИОД) '!#REF!</f>
        <v>#REF!</v>
      </c>
      <c r="N52" s="151" t="e">
        <f>'Приложение 1 (ОТЧЕТНЫЙ ПЕРИОД) '!#REF!</f>
        <v>#REF!</v>
      </c>
      <c r="O52" s="102"/>
      <c r="P52" s="171"/>
      <c r="Q52" s="220"/>
      <c r="R52" s="220"/>
      <c r="S52" s="98"/>
      <c r="T52" s="98"/>
      <c r="U52" s="98"/>
      <c r="V52" s="98"/>
      <c r="W52" s="106"/>
      <c r="X52" s="106"/>
      <c r="Y52" s="106"/>
      <c r="Z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5"/>
      <c r="AS52" s="105"/>
      <c r="AT52" s="105"/>
      <c r="AU52" s="105"/>
      <c r="AV52" s="105"/>
      <c r="AW52" s="105"/>
      <c r="AX52" s="105"/>
      <c r="AY52" s="105"/>
      <c r="AZ52" s="105"/>
    </row>
    <row r="53" spans="1:52" s="13" customFormat="1" ht="22.5" hidden="1" customHeight="1">
      <c r="A53" s="695"/>
      <c r="B53" s="4"/>
      <c r="C53" s="216"/>
      <c r="D53" s="155"/>
      <c r="E53" s="136" t="e">
        <f>'Приложение 1 (ОТЧЕТНЫЙ ПЕРИОД) '!#REF!</f>
        <v>#REF!</v>
      </c>
      <c r="F53" s="129" t="e">
        <f>'Приложение 1 (ОТЧЕТНЫЙ ПЕРИОД) '!#REF!</f>
        <v>#REF!</v>
      </c>
      <c r="G53" s="129" t="e">
        <f>'Приложение 1 (ОТЧЕТНЫЙ ПЕРИОД) '!#REF!</f>
        <v>#REF!</v>
      </c>
      <c r="H53" s="129" t="e">
        <f>'Приложение 1 (ОТЧЕТНЫЙ ПЕРИОД) '!#REF!</f>
        <v>#REF!</v>
      </c>
      <c r="I53" s="129" t="e">
        <f>'Приложение 1 (ОТЧЕТНЫЙ ПЕРИОД) '!#REF!</f>
        <v>#REF!</v>
      </c>
      <c r="J53" s="148"/>
      <c r="K53" s="212" t="e">
        <f>'Приложение 1 (ОТЧЕТНЫЙ ПЕРИОД) '!#REF!</f>
        <v>#REF!</v>
      </c>
      <c r="L53" s="129" t="e">
        <f>'Приложение 1 (ОТЧЕТНЫЙ ПЕРИОД) '!#REF!</f>
        <v>#REF!</v>
      </c>
      <c r="M53" s="129" t="e">
        <f>'Приложение 1 (ОТЧЕТНЫЙ ПЕРИОД) '!#REF!</f>
        <v>#REF!</v>
      </c>
      <c r="N53" s="149" t="e">
        <f>'Приложение 1 (ОТЧЕТНЫЙ ПЕРИОД) '!#REF!</f>
        <v>#REF!</v>
      </c>
      <c r="O53" s="102"/>
      <c r="P53" s="171"/>
      <c r="Q53" s="220"/>
      <c r="R53" s="220"/>
      <c r="S53" s="98"/>
      <c r="T53" s="98"/>
      <c r="U53" s="98"/>
      <c r="V53" s="98"/>
      <c r="W53" s="106"/>
      <c r="X53" s="106"/>
      <c r="Y53" s="106"/>
      <c r="Z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5"/>
      <c r="AS53" s="105"/>
      <c r="AT53" s="105"/>
      <c r="AU53" s="105"/>
      <c r="AV53" s="105"/>
      <c r="AW53" s="105"/>
      <c r="AX53" s="105"/>
      <c r="AY53" s="105"/>
      <c r="AZ53" s="105"/>
    </row>
    <row r="54" spans="1:52" s="13" customFormat="1" ht="22.8" hidden="1">
      <c r="A54" s="695" t="s">
        <v>66</v>
      </c>
      <c r="B54" s="130"/>
      <c r="C54" s="217"/>
      <c r="D54" s="156"/>
      <c r="E54" s="131" t="e">
        <f>'Приложение 1 (ОТЧЕТНЫЙ ПЕРИОД) '!#REF!</f>
        <v>#REF!</v>
      </c>
      <c r="F54" s="131" t="e">
        <f>'Приложение 1 (ОТЧЕТНЫЙ ПЕРИОД) '!#REF!</f>
        <v>#REF!</v>
      </c>
      <c r="G54" s="131" t="e">
        <f>'Приложение 1 (ОТЧЕТНЫЙ ПЕРИОД) '!#REF!</f>
        <v>#REF!</v>
      </c>
      <c r="H54" s="131" t="e">
        <f>'Приложение 1 (ОТЧЕТНЫЙ ПЕРИОД) '!#REF!</f>
        <v>#REF!</v>
      </c>
      <c r="I54" s="131" t="e">
        <f>'Приложение 1 (ОТЧЕТНЫЙ ПЕРИОД) '!#REF!</f>
        <v>#REF!</v>
      </c>
      <c r="J54" s="150"/>
      <c r="K54" s="213" t="e">
        <f>'Приложение 1 (ОТЧЕТНЫЙ ПЕРИОД) '!#REF!</f>
        <v>#REF!</v>
      </c>
      <c r="L54" s="131" t="e">
        <f>'Приложение 1 (ОТЧЕТНЫЙ ПЕРИОД) '!#REF!</f>
        <v>#REF!</v>
      </c>
      <c r="M54" s="131" t="e">
        <f>'Приложение 1 (ОТЧЕТНЫЙ ПЕРИОД) '!#REF!</f>
        <v>#REF!</v>
      </c>
      <c r="N54" s="151" t="e">
        <f>'Приложение 1 (ОТЧЕТНЫЙ ПЕРИОД) '!#REF!</f>
        <v>#REF!</v>
      </c>
      <c r="O54" s="102"/>
      <c r="P54" s="171"/>
      <c r="Q54" s="220"/>
      <c r="R54" s="220"/>
      <c r="S54" s="98"/>
      <c r="T54" s="98"/>
      <c r="U54" s="98"/>
      <c r="V54" s="98"/>
      <c r="W54" s="106"/>
      <c r="X54" s="106"/>
      <c r="Y54" s="106"/>
      <c r="Z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5"/>
      <c r="AS54" s="105"/>
      <c r="AT54" s="105"/>
      <c r="AU54" s="105"/>
      <c r="AV54" s="105"/>
      <c r="AW54" s="105"/>
      <c r="AX54" s="105"/>
      <c r="AY54" s="105"/>
      <c r="AZ54" s="105"/>
    </row>
    <row r="55" spans="1:52" s="13" customFormat="1" ht="22.5" hidden="1" customHeight="1">
      <c r="A55" s="695"/>
      <c r="B55" s="4"/>
      <c r="C55" s="216"/>
      <c r="D55" s="155"/>
      <c r="E55" s="136" t="e">
        <f>'Приложение 1 (ОТЧЕТНЫЙ ПЕРИОД) '!#REF!</f>
        <v>#REF!</v>
      </c>
      <c r="F55" s="129" t="e">
        <f>'Приложение 1 (ОТЧЕТНЫЙ ПЕРИОД) '!#REF!</f>
        <v>#REF!</v>
      </c>
      <c r="G55" s="129" t="e">
        <f>'Приложение 1 (ОТЧЕТНЫЙ ПЕРИОД) '!#REF!</f>
        <v>#REF!</v>
      </c>
      <c r="H55" s="129" t="e">
        <f>'Приложение 1 (ОТЧЕТНЫЙ ПЕРИОД) '!#REF!</f>
        <v>#REF!</v>
      </c>
      <c r="I55" s="129" t="e">
        <f>'Приложение 1 (ОТЧЕТНЫЙ ПЕРИОД) '!#REF!</f>
        <v>#REF!</v>
      </c>
      <c r="J55" s="148"/>
      <c r="K55" s="212" t="e">
        <f>'Приложение 1 (ОТЧЕТНЫЙ ПЕРИОД) '!#REF!</f>
        <v>#REF!</v>
      </c>
      <c r="L55" s="129" t="e">
        <f>'Приложение 1 (ОТЧЕТНЫЙ ПЕРИОД) '!#REF!</f>
        <v>#REF!</v>
      </c>
      <c r="M55" s="129" t="e">
        <f>'Приложение 1 (ОТЧЕТНЫЙ ПЕРИОД) '!#REF!</f>
        <v>#REF!</v>
      </c>
      <c r="N55" s="149" t="e">
        <f>'Приложение 1 (ОТЧЕТНЫЙ ПЕРИОД) '!#REF!</f>
        <v>#REF!</v>
      </c>
      <c r="O55" s="102"/>
      <c r="P55" s="171"/>
      <c r="Q55" s="220"/>
      <c r="R55" s="220"/>
      <c r="S55" s="98"/>
      <c r="T55" s="98"/>
      <c r="U55" s="98"/>
      <c r="V55" s="98"/>
      <c r="W55" s="106"/>
      <c r="X55" s="106"/>
      <c r="Y55" s="106"/>
      <c r="Z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5"/>
      <c r="AS55" s="105"/>
      <c r="AT55" s="105"/>
      <c r="AU55" s="105"/>
      <c r="AV55" s="105"/>
      <c r="AW55" s="105"/>
      <c r="AX55" s="105"/>
      <c r="AY55" s="105"/>
      <c r="AZ55" s="105"/>
    </row>
    <row r="56" spans="1:52" s="13" customFormat="1" ht="22.8" hidden="1">
      <c r="A56" s="695" t="s">
        <v>67</v>
      </c>
      <c r="B56" s="130"/>
      <c r="C56" s="217"/>
      <c r="D56" s="156"/>
      <c r="E56" s="131" t="e">
        <f>'Приложение 1 (ОТЧЕТНЫЙ ПЕРИОД) '!#REF!</f>
        <v>#REF!</v>
      </c>
      <c r="F56" s="131" t="e">
        <f>'Приложение 1 (ОТЧЕТНЫЙ ПЕРИОД) '!#REF!</f>
        <v>#REF!</v>
      </c>
      <c r="G56" s="131" t="e">
        <f>'Приложение 1 (ОТЧЕТНЫЙ ПЕРИОД) '!#REF!</f>
        <v>#REF!</v>
      </c>
      <c r="H56" s="131" t="e">
        <f>'Приложение 1 (ОТЧЕТНЫЙ ПЕРИОД) '!#REF!</f>
        <v>#REF!</v>
      </c>
      <c r="I56" s="131" t="e">
        <f>'Приложение 1 (ОТЧЕТНЫЙ ПЕРИОД) '!#REF!</f>
        <v>#REF!</v>
      </c>
      <c r="J56" s="150"/>
      <c r="K56" s="213" t="e">
        <f>'Приложение 1 (ОТЧЕТНЫЙ ПЕРИОД) '!#REF!</f>
        <v>#REF!</v>
      </c>
      <c r="L56" s="131" t="e">
        <f>'Приложение 1 (ОТЧЕТНЫЙ ПЕРИОД) '!#REF!</f>
        <v>#REF!</v>
      </c>
      <c r="M56" s="131" t="e">
        <f>'Приложение 1 (ОТЧЕТНЫЙ ПЕРИОД) '!#REF!</f>
        <v>#REF!</v>
      </c>
      <c r="N56" s="151" t="e">
        <f>'Приложение 1 (ОТЧЕТНЫЙ ПЕРИОД) '!#REF!</f>
        <v>#REF!</v>
      </c>
      <c r="O56" s="102"/>
      <c r="P56" s="171"/>
      <c r="Q56" s="220"/>
      <c r="R56" s="220"/>
      <c r="S56" s="98"/>
      <c r="T56" s="98"/>
      <c r="U56" s="98"/>
      <c r="V56" s="98"/>
      <c r="W56" s="106"/>
      <c r="X56" s="106"/>
      <c r="Y56" s="106"/>
      <c r="Z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5"/>
      <c r="AS56" s="105"/>
      <c r="AT56" s="105"/>
      <c r="AU56" s="105"/>
      <c r="AV56" s="105"/>
      <c r="AW56" s="105"/>
      <c r="AX56" s="105"/>
      <c r="AY56" s="105"/>
      <c r="AZ56" s="105"/>
    </row>
    <row r="57" spans="1:52" s="13" customFormat="1" ht="23.25" hidden="1" customHeight="1" thickBot="1">
      <c r="A57" s="709"/>
      <c r="B57" s="132"/>
      <c r="C57" s="218"/>
      <c r="D57" s="157"/>
      <c r="E57" s="137" t="e">
        <f>'Приложение 1 (ОТЧЕТНЫЙ ПЕРИОД) '!#REF!</f>
        <v>#REF!</v>
      </c>
      <c r="F57" s="133" t="e">
        <f>'Приложение 1 (ОТЧЕТНЫЙ ПЕРИОД) '!#REF!</f>
        <v>#REF!</v>
      </c>
      <c r="G57" s="133" t="e">
        <f>'Приложение 1 (ОТЧЕТНЫЙ ПЕРИОД) '!#REF!</f>
        <v>#REF!</v>
      </c>
      <c r="H57" s="133" t="e">
        <f>'Приложение 1 (ОТЧЕТНЫЙ ПЕРИОД) '!#REF!</f>
        <v>#REF!</v>
      </c>
      <c r="I57" s="133" t="e">
        <f>'Приложение 1 (ОТЧЕТНЫЙ ПЕРИОД) '!#REF!</f>
        <v>#REF!</v>
      </c>
      <c r="J57" s="152"/>
      <c r="K57" s="214" t="e">
        <f>'Приложение 1 (ОТЧЕТНЫЙ ПЕРИОД) '!#REF!</f>
        <v>#REF!</v>
      </c>
      <c r="L57" s="133" t="e">
        <f>'Приложение 1 (ОТЧЕТНЫЙ ПЕРИОД) '!#REF!</f>
        <v>#REF!</v>
      </c>
      <c r="M57" s="133" t="e">
        <f>'Приложение 1 (ОТЧЕТНЫЙ ПЕРИОД) '!#REF!</f>
        <v>#REF!</v>
      </c>
      <c r="N57" s="153" t="e">
        <f>'Приложение 1 (ОТЧЕТНЫЙ ПЕРИОД) '!#REF!</f>
        <v>#REF!</v>
      </c>
      <c r="O57" s="102"/>
      <c r="P57" s="171"/>
      <c r="Q57" s="220"/>
      <c r="R57" s="220"/>
      <c r="S57" s="98"/>
      <c r="T57" s="98"/>
      <c r="U57" s="98"/>
      <c r="V57" s="98"/>
      <c r="W57" s="106"/>
      <c r="X57" s="106"/>
      <c r="Y57" s="106"/>
      <c r="Z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5"/>
      <c r="AS57" s="105"/>
      <c r="AT57" s="105"/>
      <c r="AU57" s="105"/>
      <c r="AV57" s="105"/>
      <c r="AW57" s="105"/>
      <c r="AX57" s="105"/>
      <c r="AY57" s="105"/>
      <c r="AZ57" s="105"/>
    </row>
    <row r="58" spans="1:52" s="13" customFormat="1" ht="9.75" hidden="1" customHeight="1">
      <c r="A58"/>
      <c r="B58"/>
      <c r="C58"/>
      <c r="D58" s="58"/>
      <c r="E58" s="57"/>
      <c r="F58" s="57"/>
      <c r="G58" s="57"/>
      <c r="H58" s="57"/>
      <c r="I58" s="57"/>
      <c r="J58" s="57"/>
      <c r="K58" s="197"/>
      <c r="L58" s="57"/>
      <c r="M58" s="57"/>
      <c r="N58" s="57"/>
      <c r="O58" s="102"/>
      <c r="P58" s="171"/>
      <c r="Q58" s="106"/>
      <c r="R58" s="106"/>
      <c r="S58" s="98"/>
      <c r="T58" s="98"/>
      <c r="U58" s="98"/>
      <c r="V58" s="98"/>
      <c r="W58" s="106"/>
      <c r="X58" s="106"/>
      <c r="Y58" s="106"/>
      <c r="Z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5"/>
      <c r="AS58" s="105"/>
      <c r="AT58" s="105"/>
      <c r="AU58" s="105"/>
      <c r="AV58" s="105"/>
      <c r="AW58" s="105"/>
      <c r="AX58" s="105"/>
      <c r="AY58" s="105"/>
      <c r="AZ58" s="105"/>
    </row>
    <row r="59" spans="1:52" s="13" customFormat="1" ht="10.5" customHeight="1" thickBot="1">
      <c r="A59"/>
      <c r="B59"/>
      <c r="C59"/>
      <c r="D59" s="58"/>
      <c r="E59" s="57"/>
      <c r="F59" s="57"/>
      <c r="G59" s="57"/>
      <c r="H59" s="57"/>
      <c r="I59" s="57"/>
      <c r="J59" s="57"/>
      <c r="K59" s="197"/>
      <c r="L59" s="57"/>
      <c r="M59" s="57"/>
      <c r="N59" s="57"/>
      <c r="O59" s="102"/>
      <c r="P59" s="171"/>
      <c r="Q59" s="106"/>
      <c r="R59" s="106"/>
      <c r="S59" s="98"/>
      <c r="T59" s="98"/>
      <c r="U59" s="98"/>
      <c r="V59" s="98"/>
      <c r="W59" s="106"/>
      <c r="X59" s="106"/>
      <c r="Y59" s="106"/>
      <c r="Z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5"/>
      <c r="AS59" s="105"/>
      <c r="AT59" s="105"/>
      <c r="AU59" s="105"/>
      <c r="AV59" s="105"/>
      <c r="AW59" s="105"/>
      <c r="AX59" s="105"/>
      <c r="AY59" s="105"/>
      <c r="AZ59" s="105"/>
    </row>
    <row r="60" spans="1:52" s="13" customFormat="1" ht="39.75" customHeight="1" thickBot="1">
      <c r="A60" s="27"/>
      <c r="B60" s="28"/>
      <c r="C60" s="28"/>
      <c r="D60" s="28"/>
      <c r="E60" s="48" t="s">
        <v>42</v>
      </c>
      <c r="F60" s="47" t="s">
        <v>43</v>
      </c>
      <c r="G60" s="49"/>
      <c r="H60" s="28"/>
      <c r="I60" s="28"/>
      <c r="J60" s="28"/>
      <c r="K60" s="182"/>
      <c r="L60" s="28"/>
      <c r="M60" s="28"/>
      <c r="N60" s="29"/>
      <c r="O60" s="105"/>
      <c r="P60" s="168"/>
      <c r="Q60" s="106"/>
      <c r="R60" s="106"/>
      <c r="S60" s="98"/>
      <c r="T60" s="98"/>
      <c r="U60" s="98"/>
      <c r="V60" s="98"/>
      <c r="W60" s="106"/>
      <c r="X60" s="106"/>
      <c r="Y60" s="106"/>
      <c r="Z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5"/>
      <c r="AS60" s="105"/>
      <c r="AT60" s="105"/>
      <c r="AU60" s="105"/>
      <c r="AV60" s="105"/>
      <c r="AW60" s="105"/>
      <c r="AX60" s="105"/>
      <c r="AY60" s="105"/>
      <c r="AZ60" s="105"/>
    </row>
    <row r="61" spans="1:52" s="13" customFormat="1" ht="40.799999999999997">
      <c r="A61" s="450" t="str">
        <f>E60</f>
        <v>III</v>
      </c>
      <c r="B61" s="31" t="s">
        <v>37</v>
      </c>
      <c r="C61" s="452"/>
      <c r="D61" s="52" t="s">
        <v>5</v>
      </c>
      <c r="E61" s="53" t="e">
        <f>'Приложение 1 (ОТЧЕТНЫЙ ПЕРИОД) '!#REF!</f>
        <v>#REF!</v>
      </c>
      <c r="F61" s="53" t="e">
        <f>'Приложение 1 (ОТЧЕТНЫЙ ПЕРИОД) '!#REF!</f>
        <v>#REF!</v>
      </c>
      <c r="G61" s="53" t="e">
        <f>'Приложение 1 (ОТЧЕТНЫЙ ПЕРИОД) '!#REF!</f>
        <v>#REF!</v>
      </c>
      <c r="H61" s="53" t="e">
        <f>'Приложение 1 (ОТЧЕТНЫЙ ПЕРИОД) '!#REF!</f>
        <v>#REF!</v>
      </c>
      <c r="I61" s="53" t="e">
        <f>'Приложение 1 (ОТЧЕТНЫЙ ПЕРИОД) '!#REF!</f>
        <v>#REF!</v>
      </c>
      <c r="J61" s="660"/>
      <c r="K61" s="198" t="e">
        <f>'Приложение 1 (ОТЧЕТНЫЙ ПЕРИОД) '!#REF!</f>
        <v>#REF!</v>
      </c>
      <c r="L61" s="53" t="e">
        <f>'Приложение 1 (ОТЧЕТНЫЙ ПЕРИОД) '!#REF!</f>
        <v>#REF!</v>
      </c>
      <c r="M61" s="53" t="e">
        <f>'Приложение 1 (ОТЧЕТНЫЙ ПЕРИОД) '!#REF!</f>
        <v>#REF!</v>
      </c>
      <c r="N61" s="54" t="e">
        <f>'Приложение 1 (ОТЧЕТНЫЙ ПЕРИОД) '!#REF!</f>
        <v>#REF!</v>
      </c>
      <c r="O61" s="105"/>
      <c r="P61" s="168"/>
      <c r="Q61" s="106"/>
      <c r="R61" s="697" t="str">
        <f>B62</f>
        <v>ОБРАЗОВАНИЕ</v>
      </c>
      <c r="S61" s="125" t="str">
        <f>D61</f>
        <v>Всего</v>
      </c>
      <c r="T61" s="125" t="e">
        <f>E61</f>
        <v>#REF!</v>
      </c>
      <c r="U61" s="125" t="e">
        <f t="shared" ref="U61:V61" si="26">F61</f>
        <v>#REF!</v>
      </c>
      <c r="V61" s="125" t="e">
        <f t="shared" si="26"/>
        <v>#REF!</v>
      </c>
      <c r="W61" s="125" t="e">
        <f>F61/E61%</f>
        <v>#REF!</v>
      </c>
      <c r="X61" s="126" t="e">
        <f>G61/F61%</f>
        <v>#REF!</v>
      </c>
      <c r="Y61" s="223" t="e">
        <f>V61/T61%</f>
        <v>#REF!</v>
      </c>
      <c r="Z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5"/>
      <c r="AS61" s="105"/>
      <c r="AT61" s="105"/>
      <c r="AU61" s="105"/>
      <c r="AV61" s="105"/>
      <c r="AW61" s="105"/>
      <c r="AX61" s="105"/>
      <c r="AY61" s="105"/>
      <c r="AZ61" s="105"/>
    </row>
    <row r="62" spans="1:52" s="13" customFormat="1" ht="23.25" customHeight="1">
      <c r="A62" s="450"/>
      <c r="B62" s="457" t="str">
        <f>F60</f>
        <v>ОБРАЗОВАНИЕ</v>
      </c>
      <c r="C62" s="452"/>
      <c r="D62" s="17" t="s">
        <v>14</v>
      </c>
      <c r="E62" s="50" t="e">
        <f>'Приложение 1 (ОТЧЕТНЫЙ ПЕРИОД) '!#REF!</f>
        <v>#REF!</v>
      </c>
      <c r="F62" s="50" t="e">
        <f>'Приложение 1 (ОТЧЕТНЫЙ ПЕРИОД) '!#REF!</f>
        <v>#REF!</v>
      </c>
      <c r="G62" s="50" t="e">
        <f>'Приложение 1 (ОТЧЕТНЫЙ ПЕРИОД) '!#REF!</f>
        <v>#REF!</v>
      </c>
      <c r="H62" s="50" t="e">
        <f>'Приложение 1 (ОТЧЕТНЫЙ ПЕРИОД) '!#REF!</f>
        <v>#REF!</v>
      </c>
      <c r="I62" s="50" t="e">
        <f>'Приложение 1 (ОТЧЕТНЫЙ ПЕРИОД) '!#REF!</f>
        <v>#REF!</v>
      </c>
      <c r="J62" s="661"/>
      <c r="K62" s="199" t="e">
        <f>'Приложение 1 (ОТЧЕТНЫЙ ПЕРИОД) '!#REF!</f>
        <v>#REF!</v>
      </c>
      <c r="L62" s="50" t="e">
        <f>'Приложение 1 (ОТЧЕТНЫЙ ПЕРИОД) '!#REF!</f>
        <v>#REF!</v>
      </c>
      <c r="M62" s="50" t="e">
        <f>'Приложение 1 (ОТЧЕТНЫЙ ПЕРИОД) '!#REF!</f>
        <v>#REF!</v>
      </c>
      <c r="N62" s="55" t="e">
        <f>'Приложение 1 (ОТЧЕТНЫЙ ПЕРИОД) '!#REF!</f>
        <v>#REF!</v>
      </c>
      <c r="O62" s="105"/>
      <c r="P62" s="168"/>
      <c r="Q62" s="106"/>
      <c r="R62" s="698"/>
      <c r="S62" s="123"/>
      <c r="T62" s="123"/>
      <c r="U62" s="123"/>
      <c r="V62" s="123"/>
      <c r="W62" s="119"/>
      <c r="X62" s="120"/>
      <c r="Y62" s="106"/>
      <c r="Z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5"/>
      <c r="AS62" s="105"/>
      <c r="AT62" s="105"/>
      <c r="AU62" s="105"/>
      <c r="AV62" s="105"/>
      <c r="AW62" s="105"/>
      <c r="AX62" s="105"/>
      <c r="AY62" s="105"/>
      <c r="AZ62" s="105"/>
    </row>
    <row r="63" spans="1:52" s="13" customFormat="1" ht="23.25" customHeight="1">
      <c r="A63" s="450"/>
      <c r="B63" s="663"/>
      <c r="C63" s="452"/>
      <c r="D63" s="17" t="s">
        <v>6</v>
      </c>
      <c r="E63" s="50" t="e">
        <f>'Приложение 1 (ОТЧЕТНЫЙ ПЕРИОД) '!#REF!</f>
        <v>#REF!</v>
      </c>
      <c r="F63" s="50" t="e">
        <f>'Приложение 1 (ОТЧЕТНЫЙ ПЕРИОД) '!#REF!</f>
        <v>#REF!</v>
      </c>
      <c r="G63" s="50" t="e">
        <f>'Приложение 1 (ОТЧЕТНЫЙ ПЕРИОД) '!#REF!</f>
        <v>#REF!</v>
      </c>
      <c r="H63" s="50" t="e">
        <f>'Приложение 1 (ОТЧЕТНЫЙ ПЕРИОД) '!#REF!</f>
        <v>#REF!</v>
      </c>
      <c r="I63" s="50" t="e">
        <f>'Приложение 1 (ОТЧЕТНЫЙ ПЕРИОД) '!#REF!</f>
        <v>#REF!</v>
      </c>
      <c r="J63" s="661"/>
      <c r="K63" s="199" t="e">
        <f>'Приложение 1 (ОТЧЕТНЫЙ ПЕРИОД) '!#REF!</f>
        <v>#REF!</v>
      </c>
      <c r="L63" s="50" t="e">
        <f>'Приложение 1 (ОТЧЕТНЫЙ ПЕРИОД) '!#REF!</f>
        <v>#REF!</v>
      </c>
      <c r="M63" s="50" t="e">
        <f>'Приложение 1 (ОТЧЕТНЫЙ ПЕРИОД) '!#REF!</f>
        <v>#REF!</v>
      </c>
      <c r="N63" s="55" t="e">
        <f>'Приложение 1 (ОТЧЕТНЫЙ ПЕРИОД) '!#REF!</f>
        <v>#REF!</v>
      </c>
      <c r="O63" s="105"/>
      <c r="P63" s="168"/>
      <c r="Q63" s="106"/>
      <c r="R63" s="698"/>
      <c r="S63" s="123"/>
      <c r="T63" s="123"/>
      <c r="U63" s="123"/>
      <c r="V63" s="123"/>
      <c r="W63" s="119"/>
      <c r="X63" s="120"/>
      <c r="Y63" s="106"/>
      <c r="Z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5"/>
      <c r="AS63" s="105"/>
      <c r="AT63" s="105"/>
      <c r="AU63" s="105"/>
      <c r="AV63" s="105"/>
      <c r="AW63" s="105"/>
      <c r="AX63" s="105"/>
      <c r="AY63" s="105"/>
      <c r="AZ63" s="105"/>
    </row>
    <row r="64" spans="1:52" s="13" customFormat="1" ht="23.25" customHeight="1" thickBot="1">
      <c r="A64" s="451"/>
      <c r="B64" s="664"/>
      <c r="C64" s="453"/>
      <c r="D64" s="256" t="s">
        <v>7</v>
      </c>
      <c r="E64" s="275" t="e">
        <f>'Приложение 1 (ОТЧЕТНЫЙ ПЕРИОД) '!#REF!</f>
        <v>#REF!</v>
      </c>
      <c r="F64" s="275" t="e">
        <f>'Приложение 1 (ОТЧЕТНЫЙ ПЕРИОД) '!#REF!</f>
        <v>#REF!</v>
      </c>
      <c r="G64" s="275" t="e">
        <f>'Приложение 1 (ОТЧЕТНЫЙ ПЕРИОД) '!#REF!</f>
        <v>#REF!</v>
      </c>
      <c r="H64" s="275" t="e">
        <f>'Приложение 1 (ОТЧЕТНЫЙ ПЕРИОД) '!#REF!</f>
        <v>#REF!</v>
      </c>
      <c r="I64" s="275" t="e">
        <f>'Приложение 1 (ОТЧЕТНЫЙ ПЕРИОД) '!#REF!</f>
        <v>#REF!</v>
      </c>
      <c r="J64" s="662"/>
      <c r="K64" s="276" t="e">
        <f>'Приложение 1 (ОТЧЕТНЫЙ ПЕРИОД) '!#REF!</f>
        <v>#REF!</v>
      </c>
      <c r="L64" s="275" t="e">
        <f>'Приложение 1 (ОТЧЕТНЫЙ ПЕРИОД) '!#REF!</f>
        <v>#REF!</v>
      </c>
      <c r="M64" s="275" t="e">
        <f>'Приложение 1 (ОТЧЕТНЫЙ ПЕРИОД) '!#REF!</f>
        <v>#REF!</v>
      </c>
      <c r="N64" s="277" t="e">
        <f>'Приложение 1 (ОТЧЕТНЫЙ ПЕРИОД) '!#REF!</f>
        <v>#REF!</v>
      </c>
      <c r="O64" s="105"/>
      <c r="P64" s="168"/>
      <c r="Q64" s="106"/>
      <c r="R64" s="699"/>
      <c r="S64" s="124"/>
      <c r="T64" s="124"/>
      <c r="U64" s="124"/>
      <c r="V64" s="124"/>
      <c r="W64" s="121"/>
      <c r="X64" s="122"/>
      <c r="Y64" s="106"/>
      <c r="Z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5"/>
      <c r="AS64" s="105"/>
      <c r="AT64" s="105"/>
      <c r="AU64" s="105"/>
      <c r="AV64" s="105"/>
      <c r="AW64" s="105"/>
      <c r="AX64" s="105"/>
      <c r="AY64" s="105"/>
      <c r="AZ64" s="105"/>
    </row>
    <row r="65" spans="1:52" s="13" customFormat="1" ht="22.8">
      <c r="A65"/>
      <c r="B65"/>
      <c r="C65" s="59"/>
      <c r="D65" s="60" t="s">
        <v>62</v>
      </c>
      <c r="E65" s="61" t="e">
        <f>E62+E63+E64</f>
        <v>#REF!</v>
      </c>
      <c r="F65" s="61" t="e">
        <f>F62+F63+F64</f>
        <v>#REF!</v>
      </c>
      <c r="G65" s="61" t="e">
        <f>G62+G63+G64</f>
        <v>#REF!</v>
      </c>
      <c r="H65" s="61" t="e">
        <f>H62+H63+H64</f>
        <v>#REF!</v>
      </c>
      <c r="I65" s="61" t="e">
        <f>I62+I63+I64</f>
        <v>#REF!</v>
      </c>
      <c r="J65" s="61"/>
      <c r="K65" s="196" t="e">
        <f>K62+K63+K64</f>
        <v>#REF!</v>
      </c>
      <c r="L65" s="61" t="e">
        <f>L62+L63+L64</f>
        <v>#REF!</v>
      </c>
      <c r="M65" s="61" t="e">
        <f>M62+M63+M64</f>
        <v>#REF!</v>
      </c>
      <c r="N65" s="61" t="e">
        <f>N62+N63+N64</f>
        <v>#REF!</v>
      </c>
      <c r="O65" s="110"/>
      <c r="P65" s="172" t="e">
        <f>SUM(E65:O65)</f>
        <v>#REF!</v>
      </c>
      <c r="Q65" s="106"/>
      <c r="R65" s="106"/>
      <c r="S65" s="98"/>
      <c r="T65" s="98"/>
      <c r="U65" s="98"/>
      <c r="V65" s="98"/>
      <c r="W65" s="106"/>
      <c r="X65" s="106"/>
      <c r="Y65" s="106"/>
      <c r="Z65" s="106"/>
      <c r="AA65" s="106"/>
      <c r="AB65" s="98"/>
      <c r="AC65" s="98"/>
      <c r="AD65" s="98"/>
      <c r="AE65" s="98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5"/>
      <c r="AS65" s="105"/>
      <c r="AT65" s="105"/>
      <c r="AU65" s="105"/>
      <c r="AV65" s="105"/>
      <c r="AW65" s="105"/>
      <c r="AX65" s="105"/>
      <c r="AY65" s="105"/>
      <c r="AZ65" s="105"/>
    </row>
    <row r="66" spans="1:52" s="13" customFormat="1" ht="23.4" thickBot="1">
      <c r="A66"/>
      <c r="B66"/>
      <c r="C66"/>
      <c r="D66" s="58" t="s">
        <v>62</v>
      </c>
      <c r="E66" s="57" t="e">
        <f>E65-E61</f>
        <v>#REF!</v>
      </c>
      <c r="F66" s="57" t="e">
        <f>F65-F61</f>
        <v>#REF!</v>
      </c>
      <c r="G66" s="57" t="e">
        <f>G65-G61</f>
        <v>#REF!</v>
      </c>
      <c r="H66" s="57" t="e">
        <f>H65-H61</f>
        <v>#REF!</v>
      </c>
      <c r="I66" s="57" t="e">
        <f>I65-I61</f>
        <v>#REF!</v>
      </c>
      <c r="J66" s="57"/>
      <c r="K66" s="197" t="e">
        <f>K65-K61</f>
        <v>#REF!</v>
      </c>
      <c r="L66" s="57" t="e">
        <f>L65-L61</f>
        <v>#REF!</v>
      </c>
      <c r="M66" s="57" t="e">
        <f>M65-M61</f>
        <v>#REF!</v>
      </c>
      <c r="N66" s="57" t="e">
        <f>N65-N61</f>
        <v>#REF!</v>
      </c>
      <c r="O66" s="102"/>
      <c r="P66" s="171" t="e">
        <f>SUM(E66:O66)</f>
        <v>#REF!</v>
      </c>
      <c r="Q66" s="106"/>
      <c r="R66" s="106"/>
      <c r="S66" s="98"/>
      <c r="T66" s="98"/>
      <c r="U66" s="98"/>
      <c r="V66" s="98"/>
      <c r="W66" s="106"/>
      <c r="X66" s="106"/>
      <c r="Y66" s="106"/>
      <c r="Z66" s="106"/>
      <c r="AA66" s="106"/>
      <c r="AB66" s="98"/>
      <c r="AC66" s="98"/>
      <c r="AD66" s="98"/>
      <c r="AE66" s="98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5"/>
      <c r="AS66" s="105"/>
      <c r="AT66" s="105"/>
      <c r="AU66" s="105"/>
      <c r="AV66" s="105"/>
      <c r="AW66" s="105"/>
      <c r="AX66" s="105"/>
      <c r="AY66" s="105"/>
      <c r="AZ66" s="105"/>
    </row>
    <row r="67" spans="1:52" s="13" customFormat="1" ht="57.75" customHeight="1" thickBot="1">
      <c r="A67" s="27"/>
      <c r="B67" s="28"/>
      <c r="C67" s="28"/>
      <c r="D67" s="28"/>
      <c r="E67" s="48" t="s">
        <v>45</v>
      </c>
      <c r="F67" s="47" t="s">
        <v>44</v>
      </c>
      <c r="G67" s="49"/>
      <c r="H67" s="28"/>
      <c r="I67" s="28"/>
      <c r="J67" s="28"/>
      <c r="K67" s="182"/>
      <c r="L67" s="28"/>
      <c r="M67" s="28"/>
      <c r="N67" s="29"/>
      <c r="O67" s="105"/>
      <c r="P67" s="168"/>
      <c r="Q67" s="106"/>
      <c r="R67" s="106"/>
      <c r="S67" s="98"/>
      <c r="T67" s="98"/>
      <c r="U67" s="98"/>
      <c r="V67" s="98"/>
      <c r="W67" s="106"/>
      <c r="X67" s="106"/>
      <c r="Y67" s="106"/>
      <c r="Z67" s="106"/>
      <c r="AA67" s="106"/>
      <c r="AB67" s="98"/>
      <c r="AC67" s="98"/>
      <c r="AD67" s="98"/>
      <c r="AE67" s="98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5"/>
      <c r="AS67" s="105"/>
      <c r="AT67" s="105"/>
      <c r="AU67" s="105"/>
      <c r="AV67" s="105"/>
      <c r="AW67" s="105"/>
      <c r="AX67" s="105"/>
      <c r="AY67" s="105"/>
      <c r="AZ67" s="105"/>
    </row>
    <row r="68" spans="1:52" s="13" customFormat="1" ht="40.799999999999997">
      <c r="A68" s="684" t="str">
        <f>E67</f>
        <v>IV</v>
      </c>
      <c r="B68" s="31" t="s">
        <v>37</v>
      </c>
      <c r="C68" s="687"/>
      <c r="D68" s="52" t="s">
        <v>5</v>
      </c>
      <c r="E68" s="53">
        <f>'Приложение 1 (ОТЧЕТНЫЙ ПЕРИОД) '!E35</f>
        <v>115.91765700000001</v>
      </c>
      <c r="F68" s="53">
        <f>'Приложение 1 (ОТЧЕТНЫЙ ПЕРИОД) '!F35</f>
        <v>109.478527</v>
      </c>
      <c r="G68" s="53">
        <f>'Приложение 1 (ОТЧЕТНЫЙ ПЕРИОД) '!G35</f>
        <v>0</v>
      </c>
      <c r="H68" s="53" t="e">
        <f>'Приложение 1 (ОТЧЕТНЫЙ ПЕРИОД) '!#REF!</f>
        <v>#REF!</v>
      </c>
      <c r="I68" s="53">
        <f>'Приложение 1 (ОТЧЕТНЫЙ ПЕРИОД) '!H35</f>
        <v>26.04</v>
      </c>
      <c r="J68" s="660"/>
      <c r="K68" s="198">
        <f>'Приложение 1 (ОТЧЕТНЫЙ ПЕРИОД) '!J35</f>
        <v>26.442</v>
      </c>
      <c r="L68" s="53">
        <f>'Приложение 1 (ОТЧЕТНЫЙ ПЕРИОД) '!K35</f>
        <v>52.457999999999998</v>
      </c>
      <c r="M68" s="53">
        <f>'Приложение 1 (ОТЧЕТНЫЙ ПЕРИОД) '!L35</f>
        <v>76.309020000000004</v>
      </c>
      <c r="N68" s="54">
        <f>'Приложение 1 (ОТЧЕТНЫЙ ПЕРИОД) '!N35</f>
        <v>321.93220700000006</v>
      </c>
      <c r="O68" s="105"/>
      <c r="P68" s="168"/>
      <c r="Q68" s="106"/>
      <c r="R68" s="697" t="str">
        <f>B69</f>
        <v>ЖИЛЬЕ И ГОРОДСКАЯ СРЕДА</v>
      </c>
      <c r="S68" s="125" t="str">
        <f>D68</f>
        <v>Всего</v>
      </c>
      <c r="T68" s="125">
        <f>E68</f>
        <v>115.91765700000001</v>
      </c>
      <c r="U68" s="125">
        <f t="shared" ref="U68:V68" si="27">F68</f>
        <v>109.478527</v>
      </c>
      <c r="V68" s="125">
        <f t="shared" si="27"/>
        <v>0</v>
      </c>
      <c r="W68" s="125">
        <f>F68/E68%</f>
        <v>94.445082684857923</v>
      </c>
      <c r="X68" s="126">
        <f>G68/F68%</f>
        <v>0</v>
      </c>
      <c r="Y68" s="223">
        <f>V68/T68%</f>
        <v>0</v>
      </c>
      <c r="Z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5"/>
      <c r="AS68" s="105"/>
      <c r="AT68" s="105"/>
      <c r="AU68" s="105"/>
      <c r="AV68" s="105"/>
      <c r="AW68" s="105"/>
      <c r="AX68" s="105"/>
      <c r="AY68" s="105"/>
      <c r="AZ68" s="105"/>
    </row>
    <row r="69" spans="1:52" s="13" customFormat="1" ht="20.25" customHeight="1">
      <c r="A69" s="685"/>
      <c r="B69" s="457" t="str">
        <f>F67</f>
        <v>ЖИЛЬЕ И ГОРОДСКАЯ СРЕДА</v>
      </c>
      <c r="C69" s="688"/>
      <c r="D69" s="17" t="s">
        <v>14</v>
      </c>
      <c r="E69" s="50">
        <f>'Приложение 1 (ОТЧЕТНЫЙ ПЕРИОД) '!E36</f>
        <v>109.21150400000001</v>
      </c>
      <c r="F69" s="50">
        <f>'Приложение 1 (ОТЧЕТНЫЙ ПЕРИОД) '!F36</f>
        <v>103.38395</v>
      </c>
      <c r="G69" s="50">
        <f>'Приложение 1 (ОТЧЕТНЫЙ ПЕРИОД) '!G36</f>
        <v>0</v>
      </c>
      <c r="H69" s="50" t="e">
        <f>'Приложение 1 (ОТЧЕТНЫЙ ПЕРИОД) '!#REF!</f>
        <v>#REF!</v>
      </c>
      <c r="I69" s="50">
        <f>'Приложение 1 (ОТЧЕТНЫЙ ПЕРИОД) '!H36</f>
        <v>23.64</v>
      </c>
      <c r="J69" s="661"/>
      <c r="K69" s="199">
        <f>'Приложение 1 (ОТЧЕТНЫЙ ПЕРИОД) '!J36</f>
        <v>25.783999999999999</v>
      </c>
      <c r="L69" s="50">
        <f>'Приложение 1 (ОТЧЕТНЫЙ ПЕРИОД) '!K36</f>
        <v>45.661999999999999</v>
      </c>
      <c r="M69" s="50">
        <f>'Приложение 1 (ОТЧЕТНЫЙ ПЕРИОД) '!L36</f>
        <v>67.7821</v>
      </c>
      <c r="N69" s="55">
        <f>'Приложение 1 (ОТЧЕТНЫЙ ПЕРИОД) '!N36</f>
        <v>296.22933399999999</v>
      </c>
      <c r="O69" s="105"/>
      <c r="P69" s="168"/>
      <c r="Q69" s="106"/>
      <c r="R69" s="698"/>
      <c r="S69" s="123"/>
      <c r="T69" s="123"/>
      <c r="U69" s="123"/>
      <c r="V69" s="123"/>
      <c r="W69" s="119"/>
      <c r="X69" s="120"/>
      <c r="Y69" s="106"/>
      <c r="Z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5"/>
      <c r="AS69" s="105"/>
      <c r="AT69" s="105"/>
      <c r="AU69" s="105"/>
      <c r="AV69" s="105"/>
      <c r="AW69" s="105"/>
      <c r="AX69" s="105"/>
      <c r="AY69" s="105"/>
      <c r="AZ69" s="105"/>
    </row>
    <row r="70" spans="1:52" s="13" customFormat="1" ht="20.25" customHeight="1">
      <c r="A70" s="685"/>
      <c r="B70" s="457"/>
      <c r="C70" s="688"/>
      <c r="D70" s="17" t="s">
        <v>6</v>
      </c>
      <c r="E70" s="50">
        <f>'Приложение 1 (ОТЧЕТНЫЙ ПЕРИОД) '!E37</f>
        <v>0.494112</v>
      </c>
      <c r="F70" s="50">
        <f>'Приложение 1 (ОТЧЕТНЫЙ ПЕРИОД) '!F37</f>
        <v>0.37518299999999999</v>
      </c>
      <c r="G70" s="50">
        <f>'Приложение 1 (ОТЧЕТНЫЙ ПЕРИОД) '!G37</f>
        <v>0</v>
      </c>
      <c r="H70" s="50" t="e">
        <f>'Приложение 1 (ОТЧЕТНЫЙ ПЕРИОД) '!#REF!</f>
        <v>#REF!</v>
      </c>
      <c r="I70" s="50">
        <f>'Приложение 1 (ОТЧЕТНЫЙ ПЕРИОД) '!H37</f>
        <v>1.4</v>
      </c>
      <c r="J70" s="661"/>
      <c r="K70" s="199">
        <f>'Приложение 1 (ОТЧЕТНЫЙ ПЕРИОД) '!J37</f>
        <v>0.52600000000000002</v>
      </c>
      <c r="L70" s="50">
        <f>'Приложение 1 (ОТЧЕТНЫЙ ПЕРИОД) '!K37</f>
        <v>6.2490000000000006</v>
      </c>
      <c r="M70" s="50">
        <f>'Приложение 1 (ОТЧЕТНЫЙ ПЕРИОД) '!L37</f>
        <v>8.3595000000000006</v>
      </c>
      <c r="N70" s="55">
        <f>'Приложение 1 (ОТЧЕТНЫЙ ПЕРИОД) '!N37</f>
        <v>17.521412000000002</v>
      </c>
      <c r="O70" s="105"/>
      <c r="P70" s="168"/>
      <c r="Q70" s="106"/>
      <c r="R70" s="698"/>
      <c r="S70" s="123"/>
      <c r="T70" s="123"/>
      <c r="U70" s="123"/>
      <c r="V70" s="123"/>
      <c r="W70" s="119"/>
      <c r="X70" s="120"/>
      <c r="Y70" s="106"/>
      <c r="Z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5"/>
      <c r="AS70" s="105"/>
      <c r="AT70" s="105"/>
      <c r="AU70" s="105"/>
      <c r="AV70" s="105"/>
      <c r="AW70" s="105"/>
      <c r="AX70" s="105"/>
      <c r="AY70" s="105"/>
      <c r="AZ70" s="105"/>
    </row>
    <row r="71" spans="1:52" s="13" customFormat="1" ht="21" customHeight="1" thickBot="1">
      <c r="A71" s="686"/>
      <c r="B71" s="683"/>
      <c r="C71" s="689"/>
      <c r="D71" s="256" t="s">
        <v>7</v>
      </c>
      <c r="E71" s="275">
        <f>'Приложение 1 (ОТЧЕТНЫЙ ПЕРИОД) '!E38</f>
        <v>6.2120410000000001</v>
      </c>
      <c r="F71" s="275">
        <f>'Приложение 1 (ОТЧЕТНЫЙ ПЕРИОД) '!F38</f>
        <v>5.7193940000000003</v>
      </c>
      <c r="G71" s="275">
        <f>'Приложение 1 (ОТЧЕТНЫЙ ПЕРИОД) '!G38</f>
        <v>0</v>
      </c>
      <c r="H71" s="275" t="e">
        <f>'Приложение 1 (ОТЧЕТНЫЙ ПЕРИОД) '!#REF!</f>
        <v>#REF!</v>
      </c>
      <c r="I71" s="275">
        <f>'Приложение 1 (ОТЧЕТНЫЙ ПЕРИОД) '!H38</f>
        <v>1</v>
      </c>
      <c r="J71" s="662"/>
      <c r="K71" s="276">
        <f>'Приложение 1 (ОТЧЕТНЫЙ ПЕРИОД) '!J38</f>
        <v>0.13200000000000001</v>
      </c>
      <c r="L71" s="275">
        <f>'Приложение 1 (ОТЧЕТНЫЙ ПЕРИОД) '!K38</f>
        <v>0.54699999999999993</v>
      </c>
      <c r="M71" s="275">
        <f>'Приложение 1 (ОТЧЕТНЫЙ ПЕРИОД) '!L38</f>
        <v>0.16742000000000001</v>
      </c>
      <c r="N71" s="277">
        <f>'Приложение 1 (ОТЧЕТНЫЙ ПЕРИОД) '!N38</f>
        <v>8.1814609999999988</v>
      </c>
      <c r="O71" s="105"/>
      <c r="P71" s="168"/>
      <c r="Q71" s="106"/>
      <c r="R71" s="699"/>
      <c r="S71" s="124"/>
      <c r="T71" s="124"/>
      <c r="U71" s="124"/>
      <c r="V71" s="124"/>
      <c r="W71" s="121"/>
      <c r="X71" s="122"/>
      <c r="Y71" s="106"/>
      <c r="Z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5"/>
      <c r="AS71" s="105"/>
      <c r="AT71" s="105"/>
      <c r="AU71" s="105"/>
      <c r="AV71" s="105"/>
      <c r="AW71" s="105"/>
      <c r="AX71" s="105"/>
      <c r="AY71" s="105"/>
      <c r="AZ71" s="105"/>
    </row>
    <row r="72" spans="1:52" s="13" customFormat="1" ht="22.8">
      <c r="A72"/>
      <c r="B72"/>
      <c r="C72" s="59"/>
      <c r="D72" s="60" t="s">
        <v>62</v>
      </c>
      <c r="E72" s="61">
        <f>E69+E70+E71</f>
        <v>115.91765700000001</v>
      </c>
      <c r="F72" s="61">
        <f>F69+F70+F71</f>
        <v>109.478527</v>
      </c>
      <c r="G72" s="61">
        <f>G69+G70+G71</f>
        <v>0</v>
      </c>
      <c r="H72" s="61" t="e">
        <f>H69+H70+H71</f>
        <v>#REF!</v>
      </c>
      <c r="I72" s="61">
        <f>I69+I70+I71</f>
        <v>26.04</v>
      </c>
      <c r="J72" s="61"/>
      <c r="K72" s="196">
        <f>K69+K70+K71</f>
        <v>26.442</v>
      </c>
      <c r="L72" s="61">
        <f>L69+L70+L71</f>
        <v>52.457999999999998</v>
      </c>
      <c r="M72" s="61">
        <f>M69+M70+M71</f>
        <v>76.309020000000004</v>
      </c>
      <c r="N72" s="61">
        <f>N69+N70+N71</f>
        <v>321.93220700000001</v>
      </c>
      <c r="O72" s="110"/>
      <c r="P72" s="172" t="e">
        <f>SUM(E72:O72)</f>
        <v>#REF!</v>
      </c>
      <c r="Q72" s="106"/>
      <c r="R72" s="106"/>
      <c r="S72" s="98"/>
      <c r="T72" s="98"/>
      <c r="U72" s="98"/>
      <c r="V72" s="98"/>
      <c r="W72" s="106"/>
      <c r="X72" s="106"/>
      <c r="Y72" s="106"/>
      <c r="Z72" s="106"/>
      <c r="AA72" s="106"/>
      <c r="AB72" s="98"/>
      <c r="AC72" s="98"/>
      <c r="AD72" s="98"/>
      <c r="AE72" s="98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5"/>
      <c r="AS72" s="105"/>
      <c r="AT72" s="105"/>
      <c r="AU72" s="105"/>
      <c r="AV72" s="105"/>
      <c r="AW72" s="105"/>
      <c r="AX72" s="105"/>
      <c r="AY72" s="105"/>
      <c r="AZ72" s="105"/>
    </row>
    <row r="73" spans="1:52" s="13" customFormat="1" ht="23.4" thickBot="1">
      <c r="A73"/>
      <c r="B73"/>
      <c r="C73"/>
      <c r="D73" s="58" t="s">
        <v>62</v>
      </c>
      <c r="E73" s="57">
        <f>E72-E68</f>
        <v>0</v>
      </c>
      <c r="F73" s="57">
        <f>F72-F68</f>
        <v>0</v>
      </c>
      <c r="G73" s="57">
        <f>G72-G68</f>
        <v>0</v>
      </c>
      <c r="H73" s="57" t="e">
        <f>H72-H68</f>
        <v>#REF!</v>
      </c>
      <c r="I73" s="57">
        <f>I72-I68</f>
        <v>0</v>
      </c>
      <c r="J73" s="57"/>
      <c r="K73" s="197">
        <f>K72-K68</f>
        <v>0</v>
      </c>
      <c r="L73" s="57">
        <f>L72-L68</f>
        <v>0</v>
      </c>
      <c r="M73" s="57">
        <f>M72-M68</f>
        <v>0</v>
      </c>
      <c r="N73" s="57">
        <f>N72-N68</f>
        <v>0</v>
      </c>
      <c r="O73" s="102"/>
      <c r="P73" s="171" t="e">
        <f>SUM(E73:O73)</f>
        <v>#REF!</v>
      </c>
      <c r="Q73" s="106"/>
      <c r="R73" s="106"/>
      <c r="S73" s="98"/>
      <c r="T73" s="98"/>
      <c r="U73" s="98"/>
      <c r="V73" s="98"/>
      <c r="W73" s="106"/>
      <c r="X73" s="106"/>
      <c r="Y73" s="106"/>
      <c r="Z73" s="106"/>
      <c r="AA73" s="106"/>
      <c r="AB73" s="98"/>
      <c r="AC73" s="98"/>
      <c r="AD73" s="98"/>
      <c r="AE73" s="98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5"/>
      <c r="AS73" s="105"/>
      <c r="AT73" s="105"/>
      <c r="AU73" s="105"/>
      <c r="AV73" s="105"/>
      <c r="AW73" s="105"/>
      <c r="AX73" s="105"/>
      <c r="AY73" s="105"/>
      <c r="AZ73" s="105"/>
    </row>
    <row r="74" spans="1:52" s="13" customFormat="1" ht="53.25" customHeight="1" thickBot="1">
      <c r="A74" s="27"/>
      <c r="B74" s="28"/>
      <c r="C74" s="28"/>
      <c r="D74" s="28"/>
      <c r="E74" s="48" t="s">
        <v>47</v>
      </c>
      <c r="F74" s="47" t="s">
        <v>46</v>
      </c>
      <c r="G74" s="49"/>
      <c r="H74" s="28"/>
      <c r="I74" s="28"/>
      <c r="J74" s="28"/>
      <c r="K74" s="182"/>
      <c r="L74" s="28"/>
      <c r="M74" s="28"/>
      <c r="N74" s="29"/>
      <c r="O74" s="105"/>
      <c r="P74" s="168"/>
      <c r="Q74" s="106"/>
      <c r="R74" s="106"/>
      <c r="S74" s="98"/>
      <c r="T74" s="98"/>
      <c r="U74" s="98"/>
      <c r="V74" s="98"/>
      <c r="W74" s="106"/>
      <c r="X74" s="106"/>
      <c r="Y74" s="106"/>
      <c r="Z74" s="106"/>
      <c r="AA74" s="106"/>
      <c r="AB74" s="98"/>
      <c r="AC74" s="98"/>
      <c r="AD74" s="98"/>
      <c r="AE74" s="98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5"/>
      <c r="AS74" s="105"/>
      <c r="AT74" s="105"/>
      <c r="AU74" s="105"/>
      <c r="AV74" s="105"/>
      <c r="AW74" s="105"/>
      <c r="AX74" s="105"/>
      <c r="AY74" s="105"/>
      <c r="AZ74" s="105"/>
    </row>
    <row r="75" spans="1:52" s="13" customFormat="1" ht="40.799999999999997">
      <c r="A75" s="450" t="str">
        <f>E74</f>
        <v>V</v>
      </c>
      <c r="B75" s="31" t="s">
        <v>37</v>
      </c>
      <c r="C75" s="452"/>
      <c r="D75" s="52" t="s">
        <v>5</v>
      </c>
      <c r="E75" s="53" t="e">
        <f>'Приложение 1 (ОТЧЕТНЫЙ ПЕРИОД) '!#REF!</f>
        <v>#REF!</v>
      </c>
      <c r="F75" s="53" t="e">
        <f>'Приложение 1 (ОТЧЕТНЫЙ ПЕРИОД) '!#REF!</f>
        <v>#REF!</v>
      </c>
      <c r="G75" s="53" t="e">
        <f>'Приложение 1 (ОТЧЕТНЫЙ ПЕРИОД) '!#REF!</f>
        <v>#REF!</v>
      </c>
      <c r="H75" s="53" t="e">
        <f>'Приложение 1 (ОТЧЕТНЫЙ ПЕРИОД) '!#REF!</f>
        <v>#REF!</v>
      </c>
      <c r="I75" s="53" t="e">
        <f>'Приложение 1 (ОТЧЕТНЫЙ ПЕРИОД) '!#REF!</f>
        <v>#REF!</v>
      </c>
      <c r="J75" s="660"/>
      <c r="K75" s="198" t="e">
        <f>'Приложение 1 (ОТЧЕТНЫЙ ПЕРИОД) '!#REF!</f>
        <v>#REF!</v>
      </c>
      <c r="L75" s="53" t="e">
        <f>'Приложение 1 (ОТЧЕТНЫЙ ПЕРИОД) '!#REF!</f>
        <v>#REF!</v>
      </c>
      <c r="M75" s="53" t="e">
        <f>'Приложение 1 (ОТЧЕТНЫЙ ПЕРИОД) '!#REF!</f>
        <v>#REF!</v>
      </c>
      <c r="N75" s="54" t="e">
        <f>'Приложение 1 (ОТЧЕТНЫЙ ПЕРИОД) '!#REF!</f>
        <v>#REF!</v>
      </c>
      <c r="O75" s="105"/>
      <c r="P75" s="168"/>
      <c r="Q75" s="106"/>
      <c r="R75" s="697" t="str">
        <f>B76</f>
        <v>ЭКОЛОГИЯ</v>
      </c>
      <c r="S75" s="125" t="str">
        <f>D75</f>
        <v>Всего</v>
      </c>
      <c r="T75" s="125" t="e">
        <f>E75</f>
        <v>#REF!</v>
      </c>
      <c r="U75" s="125" t="e">
        <f t="shared" ref="U75:V75" si="28">F75</f>
        <v>#REF!</v>
      </c>
      <c r="V75" s="125" t="e">
        <f t="shared" si="28"/>
        <v>#REF!</v>
      </c>
      <c r="W75" s="125" t="e">
        <f>F75/E75%</f>
        <v>#REF!</v>
      </c>
      <c r="X75" s="126" t="e">
        <f>G75/F75%</f>
        <v>#REF!</v>
      </c>
      <c r="Y75" s="223" t="e">
        <f>V75/T75%</f>
        <v>#REF!</v>
      </c>
      <c r="Z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5"/>
      <c r="AS75" s="105"/>
      <c r="AT75" s="105"/>
      <c r="AU75" s="105"/>
      <c r="AV75" s="105"/>
      <c r="AW75" s="105"/>
      <c r="AX75" s="105"/>
      <c r="AY75" s="105"/>
      <c r="AZ75" s="105"/>
    </row>
    <row r="76" spans="1:52" s="13" customFormat="1" ht="23.25" customHeight="1">
      <c r="A76" s="450"/>
      <c r="B76" s="457" t="str">
        <f>F74</f>
        <v>ЭКОЛОГИЯ</v>
      </c>
      <c r="C76" s="452"/>
      <c r="D76" s="17" t="s">
        <v>14</v>
      </c>
      <c r="E76" s="50" t="e">
        <f>'Приложение 1 (ОТЧЕТНЫЙ ПЕРИОД) '!#REF!</f>
        <v>#REF!</v>
      </c>
      <c r="F76" s="50" t="e">
        <f>'Приложение 1 (ОТЧЕТНЫЙ ПЕРИОД) '!#REF!</f>
        <v>#REF!</v>
      </c>
      <c r="G76" s="50" t="e">
        <f>'Приложение 1 (ОТЧЕТНЫЙ ПЕРИОД) '!#REF!</f>
        <v>#REF!</v>
      </c>
      <c r="H76" s="50" t="e">
        <f>'Приложение 1 (ОТЧЕТНЫЙ ПЕРИОД) '!#REF!</f>
        <v>#REF!</v>
      </c>
      <c r="I76" s="50" t="e">
        <f>'Приложение 1 (ОТЧЕТНЫЙ ПЕРИОД) '!#REF!</f>
        <v>#REF!</v>
      </c>
      <c r="J76" s="661"/>
      <c r="K76" s="199" t="e">
        <f>'Приложение 1 (ОТЧЕТНЫЙ ПЕРИОД) '!#REF!</f>
        <v>#REF!</v>
      </c>
      <c r="L76" s="50" t="e">
        <f>'Приложение 1 (ОТЧЕТНЫЙ ПЕРИОД) '!#REF!</f>
        <v>#REF!</v>
      </c>
      <c r="M76" s="50" t="e">
        <f>'Приложение 1 (ОТЧЕТНЫЙ ПЕРИОД) '!#REF!</f>
        <v>#REF!</v>
      </c>
      <c r="N76" s="55" t="e">
        <f>'Приложение 1 (ОТЧЕТНЫЙ ПЕРИОД) '!#REF!</f>
        <v>#REF!</v>
      </c>
      <c r="O76" s="105"/>
      <c r="P76" s="168"/>
      <c r="Q76" s="106"/>
      <c r="R76" s="698"/>
      <c r="S76" s="123"/>
      <c r="T76" s="123"/>
      <c r="U76" s="123"/>
      <c r="V76" s="123"/>
      <c r="W76" s="119"/>
      <c r="X76" s="120"/>
      <c r="Y76" s="106"/>
      <c r="Z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5"/>
      <c r="AS76" s="105"/>
      <c r="AT76" s="105"/>
      <c r="AU76" s="105"/>
      <c r="AV76" s="105"/>
      <c r="AW76" s="105"/>
      <c r="AX76" s="105"/>
      <c r="AY76" s="105"/>
      <c r="AZ76" s="105"/>
    </row>
    <row r="77" spans="1:52" s="13" customFormat="1" ht="23.25" customHeight="1">
      <c r="A77" s="450"/>
      <c r="B77" s="663"/>
      <c r="C77" s="452"/>
      <c r="D77" s="17" t="s">
        <v>6</v>
      </c>
      <c r="E77" s="50" t="e">
        <f>'Приложение 1 (ОТЧЕТНЫЙ ПЕРИОД) '!#REF!</f>
        <v>#REF!</v>
      </c>
      <c r="F77" s="50" t="e">
        <f>'Приложение 1 (ОТЧЕТНЫЙ ПЕРИОД) '!#REF!</f>
        <v>#REF!</v>
      </c>
      <c r="G77" s="50" t="e">
        <f>'Приложение 1 (ОТЧЕТНЫЙ ПЕРИОД) '!#REF!</f>
        <v>#REF!</v>
      </c>
      <c r="H77" s="50" t="e">
        <f>'Приложение 1 (ОТЧЕТНЫЙ ПЕРИОД) '!#REF!</f>
        <v>#REF!</v>
      </c>
      <c r="I77" s="50" t="e">
        <f>'Приложение 1 (ОТЧЕТНЫЙ ПЕРИОД) '!#REF!</f>
        <v>#REF!</v>
      </c>
      <c r="J77" s="661"/>
      <c r="K77" s="199" t="e">
        <f>'Приложение 1 (ОТЧЕТНЫЙ ПЕРИОД) '!#REF!</f>
        <v>#REF!</v>
      </c>
      <c r="L77" s="50" t="e">
        <f>'Приложение 1 (ОТЧЕТНЫЙ ПЕРИОД) '!#REF!</f>
        <v>#REF!</v>
      </c>
      <c r="M77" s="50" t="e">
        <f>'Приложение 1 (ОТЧЕТНЫЙ ПЕРИОД) '!#REF!</f>
        <v>#REF!</v>
      </c>
      <c r="N77" s="55" t="e">
        <f>'Приложение 1 (ОТЧЕТНЫЙ ПЕРИОД) '!#REF!</f>
        <v>#REF!</v>
      </c>
      <c r="O77" s="105"/>
      <c r="P77" s="168"/>
      <c r="Q77" s="106"/>
      <c r="R77" s="698"/>
      <c r="S77" s="123"/>
      <c r="T77" s="123"/>
      <c r="U77" s="123"/>
      <c r="V77" s="123"/>
      <c r="W77" s="119"/>
      <c r="X77" s="120"/>
      <c r="Y77" s="106"/>
      <c r="Z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5"/>
      <c r="AS77" s="105"/>
      <c r="AT77" s="105"/>
      <c r="AU77" s="105"/>
      <c r="AV77" s="105"/>
      <c r="AW77" s="105"/>
      <c r="AX77" s="105"/>
      <c r="AY77" s="105"/>
      <c r="AZ77" s="105"/>
    </row>
    <row r="78" spans="1:52" s="13" customFormat="1" ht="23.25" customHeight="1" thickBot="1">
      <c r="A78" s="451"/>
      <c r="B78" s="664"/>
      <c r="C78" s="453"/>
      <c r="D78" s="256" t="s">
        <v>7</v>
      </c>
      <c r="E78" s="275" t="e">
        <f>'Приложение 1 (ОТЧЕТНЫЙ ПЕРИОД) '!#REF!</f>
        <v>#REF!</v>
      </c>
      <c r="F78" s="275" t="e">
        <f>'Приложение 1 (ОТЧЕТНЫЙ ПЕРИОД) '!#REF!</f>
        <v>#REF!</v>
      </c>
      <c r="G78" s="275" t="e">
        <f>'Приложение 1 (ОТЧЕТНЫЙ ПЕРИОД) '!#REF!</f>
        <v>#REF!</v>
      </c>
      <c r="H78" s="275" t="e">
        <f>'Приложение 1 (ОТЧЕТНЫЙ ПЕРИОД) '!#REF!</f>
        <v>#REF!</v>
      </c>
      <c r="I78" s="275" t="e">
        <f>'Приложение 1 (ОТЧЕТНЫЙ ПЕРИОД) '!#REF!</f>
        <v>#REF!</v>
      </c>
      <c r="J78" s="662"/>
      <c r="K78" s="276" t="e">
        <f>'Приложение 1 (ОТЧЕТНЫЙ ПЕРИОД) '!#REF!</f>
        <v>#REF!</v>
      </c>
      <c r="L78" s="275" t="e">
        <f>'Приложение 1 (ОТЧЕТНЫЙ ПЕРИОД) '!#REF!</f>
        <v>#REF!</v>
      </c>
      <c r="M78" s="275" t="e">
        <f>'Приложение 1 (ОТЧЕТНЫЙ ПЕРИОД) '!#REF!</f>
        <v>#REF!</v>
      </c>
      <c r="N78" s="277" t="e">
        <f>'Приложение 1 (ОТЧЕТНЫЙ ПЕРИОД) '!#REF!</f>
        <v>#REF!</v>
      </c>
      <c r="O78" s="105"/>
      <c r="P78" s="168"/>
      <c r="Q78" s="106"/>
      <c r="R78" s="699"/>
      <c r="S78" s="124"/>
      <c r="T78" s="124"/>
      <c r="U78" s="124"/>
      <c r="V78" s="124"/>
      <c r="W78" s="121"/>
      <c r="X78" s="122"/>
      <c r="Y78" s="106"/>
      <c r="Z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5"/>
      <c r="AS78" s="105"/>
      <c r="AT78" s="105"/>
      <c r="AU78" s="105"/>
      <c r="AV78" s="105"/>
      <c r="AW78" s="105"/>
      <c r="AX78" s="105"/>
      <c r="AY78" s="105"/>
      <c r="AZ78" s="105"/>
    </row>
    <row r="79" spans="1:52" s="13" customFormat="1" ht="22.8">
      <c r="A79"/>
      <c r="B79"/>
      <c r="C79" s="59"/>
      <c r="D79" s="60" t="s">
        <v>62</v>
      </c>
      <c r="E79" s="61" t="e">
        <f>E76+E77+E78</f>
        <v>#REF!</v>
      </c>
      <c r="F79" s="61" t="e">
        <f>F76+F77+F78</f>
        <v>#REF!</v>
      </c>
      <c r="G79" s="61" t="e">
        <f>G76+G77+G78</f>
        <v>#REF!</v>
      </c>
      <c r="H79" s="61" t="e">
        <f>H76+H77+H78</f>
        <v>#REF!</v>
      </c>
      <c r="I79" s="61" t="e">
        <f>I76+I77+I78</f>
        <v>#REF!</v>
      </c>
      <c r="J79" s="61"/>
      <c r="K79" s="196" t="e">
        <f>K76+K77+K78</f>
        <v>#REF!</v>
      </c>
      <c r="L79" s="61" t="e">
        <f>L76+L77+L78</f>
        <v>#REF!</v>
      </c>
      <c r="M79" s="61" t="e">
        <f>M76+M77+M78</f>
        <v>#REF!</v>
      </c>
      <c r="N79" s="61" t="e">
        <f>N76+N77+N78</f>
        <v>#REF!</v>
      </c>
      <c r="O79" s="110"/>
      <c r="P79" s="172" t="e">
        <f>SUM(E79:O79)</f>
        <v>#REF!</v>
      </c>
      <c r="Q79" s="106"/>
      <c r="R79" s="106"/>
      <c r="S79" s="98"/>
      <c r="T79" s="98"/>
      <c r="U79" s="98"/>
      <c r="V79" s="98"/>
      <c r="W79" s="106"/>
      <c r="X79" s="106"/>
      <c r="Y79" s="106"/>
      <c r="Z79" s="106"/>
      <c r="AA79" s="106"/>
      <c r="AB79" s="98"/>
      <c r="AC79" s="98"/>
      <c r="AD79" s="98"/>
      <c r="AE79" s="98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5"/>
      <c r="AS79" s="105"/>
      <c r="AT79" s="105"/>
      <c r="AU79" s="105"/>
      <c r="AV79" s="105"/>
      <c r="AW79" s="105"/>
      <c r="AX79" s="105"/>
      <c r="AY79" s="105"/>
      <c r="AZ79" s="105"/>
    </row>
    <row r="80" spans="1:52" s="13" customFormat="1" ht="23.4" thickBot="1">
      <c r="A80"/>
      <c r="B80"/>
      <c r="C80"/>
      <c r="D80" s="58" t="s">
        <v>62</v>
      </c>
      <c r="E80" s="57" t="e">
        <f>E79-E75</f>
        <v>#REF!</v>
      </c>
      <c r="F80" s="57" t="e">
        <f>F79-F75</f>
        <v>#REF!</v>
      </c>
      <c r="G80" s="57" t="e">
        <f>G79-G75</f>
        <v>#REF!</v>
      </c>
      <c r="H80" s="57" t="e">
        <f>H79-H75</f>
        <v>#REF!</v>
      </c>
      <c r="I80" s="57" t="e">
        <f>I79-I75</f>
        <v>#REF!</v>
      </c>
      <c r="J80" s="57"/>
      <c r="K80" s="197" t="e">
        <f>K79-K75</f>
        <v>#REF!</v>
      </c>
      <c r="L80" s="57" t="e">
        <f>L79-L75</f>
        <v>#REF!</v>
      </c>
      <c r="M80" s="57" t="e">
        <f>M79-M75</f>
        <v>#REF!</v>
      </c>
      <c r="N80" s="57" t="e">
        <f>N79-N75</f>
        <v>#REF!</v>
      </c>
      <c r="O80" s="102"/>
      <c r="P80" s="171" t="e">
        <f>SUM(E80:O80)</f>
        <v>#REF!</v>
      </c>
      <c r="Q80" s="106"/>
      <c r="R80" s="106"/>
      <c r="S80" s="98"/>
      <c r="T80" s="98"/>
      <c r="U80" s="98"/>
      <c r="V80" s="98"/>
      <c r="W80" s="106"/>
      <c r="X80" s="106"/>
      <c r="Y80" s="106"/>
      <c r="Z80" s="106"/>
      <c r="AA80" s="106"/>
      <c r="AB80" s="98"/>
      <c r="AC80" s="98"/>
      <c r="AD80" s="98"/>
      <c r="AE80" s="98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5"/>
      <c r="AS80" s="105"/>
      <c r="AT80" s="105"/>
      <c r="AU80" s="105"/>
      <c r="AV80" s="105"/>
      <c r="AW80" s="105"/>
      <c r="AX80" s="105"/>
      <c r="AY80" s="105"/>
      <c r="AZ80" s="105"/>
    </row>
    <row r="81" spans="1:52" s="13" customFormat="1" ht="42.75" customHeight="1" thickBot="1">
      <c r="A81" s="27"/>
      <c r="B81" s="28"/>
      <c r="C81" s="28"/>
      <c r="D81" s="28"/>
      <c r="E81" s="48" t="s">
        <v>49</v>
      </c>
      <c r="F81" s="47" t="s">
        <v>48</v>
      </c>
      <c r="G81" s="49"/>
      <c r="H81" s="28"/>
      <c r="I81" s="28"/>
      <c r="J81" s="28"/>
      <c r="K81" s="182"/>
      <c r="L81" s="28"/>
      <c r="M81" s="28"/>
      <c r="N81" s="29"/>
      <c r="O81" s="105"/>
      <c r="P81" s="168"/>
      <c r="Q81" s="106"/>
      <c r="R81" s="106"/>
      <c r="S81" s="98"/>
      <c r="T81" s="98"/>
      <c r="U81" s="98"/>
      <c r="V81" s="98"/>
      <c r="W81" s="106"/>
      <c r="X81" s="106"/>
      <c r="Y81" s="106"/>
      <c r="Z81" s="106"/>
      <c r="AA81" s="106"/>
      <c r="AB81" s="98"/>
      <c r="AC81" s="98"/>
      <c r="AD81" s="98"/>
      <c r="AE81" s="98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5"/>
      <c r="AS81" s="105"/>
      <c r="AT81" s="105"/>
      <c r="AU81" s="105"/>
      <c r="AV81" s="105"/>
      <c r="AW81" s="105"/>
      <c r="AX81" s="105"/>
      <c r="AY81" s="105"/>
      <c r="AZ81" s="105"/>
    </row>
    <row r="82" spans="1:52" s="13" customFormat="1" ht="40.799999999999997">
      <c r="A82" s="684" t="str">
        <f>E81</f>
        <v>VI</v>
      </c>
      <c r="B82" s="31" t="s">
        <v>37</v>
      </c>
      <c r="C82" s="687"/>
      <c r="D82" s="52" t="s">
        <v>5</v>
      </c>
      <c r="E82" s="53" t="e">
        <f>'Приложение 1 (ОТЧЕТНЫЙ ПЕРИОД) '!#REF!</f>
        <v>#REF!</v>
      </c>
      <c r="F82" s="53" t="e">
        <f>'Приложение 1 (ОТЧЕТНЫЙ ПЕРИОД) '!#REF!</f>
        <v>#REF!</v>
      </c>
      <c r="G82" s="53" t="e">
        <f>'Приложение 1 (ОТЧЕТНЫЙ ПЕРИОД) '!#REF!</f>
        <v>#REF!</v>
      </c>
      <c r="H82" s="53" t="e">
        <f>'Приложение 1 (ОТЧЕТНЫЙ ПЕРИОД) '!#REF!</f>
        <v>#REF!</v>
      </c>
      <c r="I82" s="53" t="e">
        <f>'Приложение 1 (ОТЧЕТНЫЙ ПЕРИОД) '!#REF!</f>
        <v>#REF!</v>
      </c>
      <c r="J82" s="660"/>
      <c r="K82" s="198" t="e">
        <f>'Приложение 1 (ОТЧЕТНЫЙ ПЕРИОД) '!#REF!</f>
        <v>#REF!</v>
      </c>
      <c r="L82" s="53" t="e">
        <f>'Приложение 1 (ОТЧЕТНЫЙ ПЕРИОД) '!#REF!</f>
        <v>#REF!</v>
      </c>
      <c r="M82" s="53" t="e">
        <f>'Приложение 1 (ОТЧЕТНЫЙ ПЕРИОД) '!#REF!</f>
        <v>#REF!</v>
      </c>
      <c r="N82" s="54" t="e">
        <f>'Приложение 1 (ОТЧЕТНЫЙ ПЕРИОД) '!#REF!</f>
        <v>#REF!</v>
      </c>
      <c r="O82" s="105"/>
      <c r="P82" s="168"/>
      <c r="Q82" s="106"/>
      <c r="R82" s="697" t="str">
        <f>B83</f>
        <v>БЕЗОПАСНЫЕ И КАЧЕСТВЕННЫЕ АВТОМОБИЛЬНЫЕ ДОРОГИ</v>
      </c>
      <c r="S82" s="125" t="str">
        <f>D82</f>
        <v>Всего</v>
      </c>
      <c r="T82" s="125" t="e">
        <f>E82</f>
        <v>#REF!</v>
      </c>
      <c r="U82" s="125" t="e">
        <f t="shared" ref="U82:V82" si="29">F82</f>
        <v>#REF!</v>
      </c>
      <c r="V82" s="125" t="e">
        <f t="shared" si="29"/>
        <v>#REF!</v>
      </c>
      <c r="W82" s="125" t="e">
        <f>F82/E82%</f>
        <v>#REF!</v>
      </c>
      <c r="X82" s="126" t="e">
        <f>G82/F82%</f>
        <v>#REF!</v>
      </c>
      <c r="Y82" s="223" t="e">
        <f>V82/T82%</f>
        <v>#REF!</v>
      </c>
      <c r="Z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5"/>
      <c r="AS82" s="105"/>
      <c r="AT82" s="105"/>
      <c r="AU82" s="105"/>
      <c r="AV82" s="105"/>
      <c r="AW82" s="105"/>
      <c r="AX82" s="105"/>
      <c r="AY82" s="105"/>
      <c r="AZ82" s="105"/>
    </row>
    <row r="83" spans="1:52" s="13" customFormat="1" ht="20.25" customHeight="1">
      <c r="A83" s="685"/>
      <c r="B83" s="457" t="str">
        <f>F81</f>
        <v>БЕЗОПАСНЫЕ И КАЧЕСТВЕННЫЕ АВТОМОБИЛЬНЫЕ ДОРОГИ</v>
      </c>
      <c r="C83" s="688"/>
      <c r="D83" s="17" t="s">
        <v>14</v>
      </c>
      <c r="E83" s="50" t="e">
        <f>'Приложение 1 (ОТЧЕТНЫЙ ПЕРИОД) '!#REF!</f>
        <v>#REF!</v>
      </c>
      <c r="F83" s="50" t="e">
        <f>'Приложение 1 (ОТЧЕТНЫЙ ПЕРИОД) '!#REF!</f>
        <v>#REF!</v>
      </c>
      <c r="G83" s="50" t="e">
        <f>'Приложение 1 (ОТЧЕТНЫЙ ПЕРИОД) '!#REF!</f>
        <v>#REF!</v>
      </c>
      <c r="H83" s="50" t="e">
        <f>'Приложение 1 (ОТЧЕТНЫЙ ПЕРИОД) '!#REF!</f>
        <v>#REF!</v>
      </c>
      <c r="I83" s="50" t="e">
        <f>'Приложение 1 (ОТЧЕТНЫЙ ПЕРИОД) '!#REF!</f>
        <v>#REF!</v>
      </c>
      <c r="J83" s="661"/>
      <c r="K83" s="199" t="e">
        <f>'Приложение 1 (ОТЧЕТНЫЙ ПЕРИОД) '!#REF!</f>
        <v>#REF!</v>
      </c>
      <c r="L83" s="50" t="e">
        <f>'Приложение 1 (ОТЧЕТНЫЙ ПЕРИОД) '!#REF!</f>
        <v>#REF!</v>
      </c>
      <c r="M83" s="50" t="e">
        <f>'Приложение 1 (ОТЧЕТНЫЙ ПЕРИОД) '!#REF!</f>
        <v>#REF!</v>
      </c>
      <c r="N83" s="55" t="e">
        <f>'Приложение 1 (ОТЧЕТНЫЙ ПЕРИОД) '!#REF!</f>
        <v>#REF!</v>
      </c>
      <c r="O83" s="105"/>
      <c r="P83" s="168"/>
      <c r="Q83" s="106"/>
      <c r="R83" s="698"/>
      <c r="S83" s="123"/>
      <c r="T83" s="123"/>
      <c r="U83" s="123"/>
      <c r="V83" s="123"/>
      <c r="W83" s="119"/>
      <c r="X83" s="120"/>
      <c r="Y83" s="106"/>
      <c r="Z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5"/>
      <c r="AS83" s="105"/>
      <c r="AT83" s="105"/>
      <c r="AU83" s="105"/>
      <c r="AV83" s="105"/>
      <c r="AW83" s="105"/>
      <c r="AX83" s="105"/>
      <c r="AY83" s="105"/>
      <c r="AZ83" s="105"/>
    </row>
    <row r="84" spans="1:52" s="13" customFormat="1" ht="20.25" customHeight="1">
      <c r="A84" s="685"/>
      <c r="B84" s="457"/>
      <c r="C84" s="688"/>
      <c r="D84" s="17" t="s">
        <v>6</v>
      </c>
      <c r="E84" s="50" t="e">
        <f>'Приложение 1 (ОТЧЕТНЫЙ ПЕРИОД) '!#REF!</f>
        <v>#REF!</v>
      </c>
      <c r="F84" s="50" t="e">
        <f>'Приложение 1 (ОТЧЕТНЫЙ ПЕРИОД) '!#REF!</f>
        <v>#REF!</v>
      </c>
      <c r="G84" s="50" t="e">
        <f>'Приложение 1 (ОТЧЕТНЫЙ ПЕРИОД) '!#REF!</f>
        <v>#REF!</v>
      </c>
      <c r="H84" s="50" t="e">
        <f>'Приложение 1 (ОТЧЕТНЫЙ ПЕРИОД) '!#REF!</f>
        <v>#REF!</v>
      </c>
      <c r="I84" s="50" t="e">
        <f>'Приложение 1 (ОТЧЕТНЫЙ ПЕРИОД) '!#REF!</f>
        <v>#REF!</v>
      </c>
      <c r="J84" s="661"/>
      <c r="K84" s="199" t="e">
        <f>'Приложение 1 (ОТЧЕТНЫЙ ПЕРИОД) '!#REF!</f>
        <v>#REF!</v>
      </c>
      <c r="L84" s="50" t="e">
        <f>'Приложение 1 (ОТЧЕТНЫЙ ПЕРИОД) '!#REF!</f>
        <v>#REF!</v>
      </c>
      <c r="M84" s="50" t="e">
        <f>'Приложение 1 (ОТЧЕТНЫЙ ПЕРИОД) '!#REF!</f>
        <v>#REF!</v>
      </c>
      <c r="N84" s="55" t="e">
        <f>'Приложение 1 (ОТЧЕТНЫЙ ПЕРИОД) '!#REF!</f>
        <v>#REF!</v>
      </c>
      <c r="O84" s="105"/>
      <c r="P84" s="168"/>
      <c r="Q84" s="106"/>
      <c r="R84" s="698"/>
      <c r="S84" s="123"/>
      <c r="T84" s="123"/>
      <c r="U84" s="123"/>
      <c r="V84" s="123"/>
      <c r="W84" s="119"/>
      <c r="X84" s="120"/>
      <c r="Y84" s="106"/>
      <c r="Z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5"/>
      <c r="AS84" s="105"/>
      <c r="AT84" s="105"/>
      <c r="AU84" s="105"/>
      <c r="AV84" s="105"/>
      <c r="AW84" s="105"/>
      <c r="AX84" s="105"/>
      <c r="AY84" s="105"/>
      <c r="AZ84" s="105"/>
    </row>
    <row r="85" spans="1:52" s="13" customFormat="1" ht="21" customHeight="1" thickBot="1">
      <c r="A85" s="686"/>
      <c r="B85" s="683"/>
      <c r="C85" s="689"/>
      <c r="D85" s="256" t="s">
        <v>7</v>
      </c>
      <c r="E85" s="275" t="e">
        <f>'Приложение 1 (ОТЧЕТНЫЙ ПЕРИОД) '!#REF!</f>
        <v>#REF!</v>
      </c>
      <c r="F85" s="275" t="e">
        <f>'Приложение 1 (ОТЧЕТНЫЙ ПЕРИОД) '!#REF!</f>
        <v>#REF!</v>
      </c>
      <c r="G85" s="275" t="e">
        <f>'Приложение 1 (ОТЧЕТНЫЙ ПЕРИОД) '!#REF!</f>
        <v>#REF!</v>
      </c>
      <c r="H85" s="275" t="e">
        <f>'Приложение 1 (ОТЧЕТНЫЙ ПЕРИОД) '!#REF!</f>
        <v>#REF!</v>
      </c>
      <c r="I85" s="275" t="e">
        <f>'Приложение 1 (ОТЧЕТНЫЙ ПЕРИОД) '!#REF!</f>
        <v>#REF!</v>
      </c>
      <c r="J85" s="662"/>
      <c r="K85" s="276" t="e">
        <f>'Приложение 1 (ОТЧЕТНЫЙ ПЕРИОД) '!#REF!</f>
        <v>#REF!</v>
      </c>
      <c r="L85" s="275" t="e">
        <f>'Приложение 1 (ОТЧЕТНЫЙ ПЕРИОД) '!#REF!</f>
        <v>#REF!</v>
      </c>
      <c r="M85" s="275" t="e">
        <f>'Приложение 1 (ОТЧЕТНЫЙ ПЕРИОД) '!#REF!</f>
        <v>#REF!</v>
      </c>
      <c r="N85" s="277" t="e">
        <f>'Приложение 1 (ОТЧЕТНЫЙ ПЕРИОД) '!#REF!</f>
        <v>#REF!</v>
      </c>
      <c r="O85" s="105"/>
      <c r="P85" s="168"/>
      <c r="Q85" s="106"/>
      <c r="R85" s="699"/>
      <c r="S85" s="124"/>
      <c r="T85" s="124"/>
      <c r="U85" s="124"/>
      <c r="V85" s="124"/>
      <c r="W85" s="121"/>
      <c r="X85" s="122"/>
      <c r="Y85" s="106"/>
      <c r="Z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5"/>
      <c r="AS85" s="105"/>
      <c r="AT85" s="105"/>
      <c r="AU85" s="105"/>
      <c r="AV85" s="105"/>
      <c r="AW85" s="105"/>
      <c r="AX85" s="105"/>
      <c r="AY85" s="105"/>
      <c r="AZ85" s="105"/>
    </row>
    <row r="86" spans="1:52" s="13" customFormat="1" ht="22.8">
      <c r="A86"/>
      <c r="B86"/>
      <c r="C86" s="59"/>
      <c r="D86" s="60" t="s">
        <v>62</v>
      </c>
      <c r="E86" s="61" t="e">
        <f>E83+E84+E85</f>
        <v>#REF!</v>
      </c>
      <c r="F86" s="61" t="e">
        <f>F83+F84+F85</f>
        <v>#REF!</v>
      </c>
      <c r="G86" s="61" t="e">
        <f>G83+G84+G85</f>
        <v>#REF!</v>
      </c>
      <c r="H86" s="61" t="e">
        <f>H83+H84+H85</f>
        <v>#REF!</v>
      </c>
      <c r="I86" s="61" t="e">
        <f>I83+I84+I85</f>
        <v>#REF!</v>
      </c>
      <c r="J86" s="61"/>
      <c r="K86" s="196" t="e">
        <f>K83+K84+K85</f>
        <v>#REF!</v>
      </c>
      <c r="L86" s="61" t="e">
        <f>L83+L84+L85</f>
        <v>#REF!</v>
      </c>
      <c r="M86" s="61" t="e">
        <f>M83+M84+M85</f>
        <v>#REF!</v>
      </c>
      <c r="N86" s="61" t="e">
        <f>N83+N84+N85</f>
        <v>#REF!</v>
      </c>
      <c r="O86" s="110"/>
      <c r="P86" s="172" t="e">
        <f>SUM(E86:O86)</f>
        <v>#REF!</v>
      </c>
      <c r="Q86" s="106"/>
      <c r="R86" s="106"/>
      <c r="S86" s="98"/>
      <c r="T86" s="98"/>
      <c r="U86" s="98"/>
      <c r="V86" s="98"/>
      <c r="W86" s="106"/>
      <c r="X86" s="106"/>
      <c r="Y86" s="106"/>
      <c r="Z86" s="106"/>
      <c r="AA86" s="106"/>
      <c r="AB86" s="98"/>
      <c r="AC86" s="98"/>
      <c r="AD86" s="98"/>
      <c r="AE86" s="98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5"/>
      <c r="AS86" s="105"/>
      <c r="AT86" s="105"/>
      <c r="AU86" s="105"/>
      <c r="AV86" s="105"/>
      <c r="AW86" s="105"/>
      <c r="AX86" s="105"/>
      <c r="AY86" s="105"/>
      <c r="AZ86" s="105"/>
    </row>
    <row r="87" spans="1:52" s="13" customFormat="1" ht="23.4" thickBot="1">
      <c r="A87"/>
      <c r="B87"/>
      <c r="C87"/>
      <c r="D87" s="58" t="s">
        <v>62</v>
      </c>
      <c r="E87" s="57" t="e">
        <f>E86-E82</f>
        <v>#REF!</v>
      </c>
      <c r="F87" s="57" t="e">
        <f>F86-F82</f>
        <v>#REF!</v>
      </c>
      <c r="G87" s="57" t="e">
        <f>G86-G82</f>
        <v>#REF!</v>
      </c>
      <c r="H87" s="57" t="e">
        <f>H86-H82</f>
        <v>#REF!</v>
      </c>
      <c r="I87" s="57" t="e">
        <f>I86-I82</f>
        <v>#REF!</v>
      </c>
      <c r="J87" s="57"/>
      <c r="K87" s="197" t="e">
        <f>K86-K82</f>
        <v>#REF!</v>
      </c>
      <c r="L87" s="57" t="e">
        <f>L86-L82</f>
        <v>#REF!</v>
      </c>
      <c r="M87" s="57" t="e">
        <f>M86-M82</f>
        <v>#REF!</v>
      </c>
      <c r="N87" s="57" t="e">
        <f>N86-N82</f>
        <v>#REF!</v>
      </c>
      <c r="O87" s="102"/>
      <c r="P87" s="171" t="e">
        <f>SUM(E87:O87)</f>
        <v>#REF!</v>
      </c>
      <c r="Q87" s="106"/>
      <c r="R87" s="106"/>
      <c r="S87" s="98"/>
      <c r="T87" s="98"/>
      <c r="U87" s="98"/>
      <c r="V87" s="98"/>
      <c r="W87" s="106"/>
      <c r="X87" s="106"/>
      <c r="Y87" s="106"/>
      <c r="Z87" s="106"/>
      <c r="AA87" s="106"/>
      <c r="AB87" s="98"/>
      <c r="AC87" s="98"/>
      <c r="AD87" s="98"/>
      <c r="AE87" s="98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5"/>
      <c r="AS87" s="105"/>
      <c r="AT87" s="105"/>
      <c r="AU87" s="105"/>
      <c r="AV87" s="105"/>
      <c r="AW87" s="105"/>
      <c r="AX87" s="105"/>
      <c r="AY87" s="105"/>
      <c r="AZ87" s="105"/>
    </row>
    <row r="88" spans="1:52" s="13" customFormat="1" ht="44.25" customHeight="1" thickBot="1">
      <c r="A88" s="27"/>
      <c r="B88" s="28"/>
      <c r="C88" s="28"/>
      <c r="D88" s="28"/>
      <c r="E88" s="48" t="s">
        <v>51</v>
      </c>
      <c r="F88" s="47" t="s">
        <v>50</v>
      </c>
      <c r="G88" s="49"/>
      <c r="H88" s="28"/>
      <c r="I88" s="28"/>
      <c r="J88" s="28"/>
      <c r="K88" s="182"/>
      <c r="L88" s="28"/>
      <c r="M88" s="28"/>
      <c r="N88" s="29"/>
      <c r="O88" s="105"/>
      <c r="P88" s="168"/>
      <c r="Q88" s="106"/>
      <c r="R88" s="106"/>
      <c r="S88" s="98"/>
      <c r="T88" s="98"/>
      <c r="U88" s="98"/>
      <c r="V88" s="98"/>
      <c r="W88" s="106"/>
      <c r="X88" s="106"/>
      <c r="Y88" s="106"/>
      <c r="Z88" s="106"/>
      <c r="AA88" s="106"/>
      <c r="AB88" s="98"/>
      <c r="AC88" s="98"/>
      <c r="AD88" s="98"/>
      <c r="AE88" s="98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5"/>
      <c r="AS88" s="105"/>
      <c r="AT88" s="105"/>
      <c r="AU88" s="105"/>
      <c r="AV88" s="105"/>
      <c r="AW88" s="105"/>
      <c r="AX88" s="105"/>
      <c r="AY88" s="105"/>
      <c r="AZ88" s="105"/>
    </row>
    <row r="89" spans="1:52" s="13" customFormat="1" ht="40.799999999999997">
      <c r="A89" s="450" t="str">
        <f>E88</f>
        <v>VII</v>
      </c>
      <c r="B89" s="31" t="s">
        <v>37</v>
      </c>
      <c r="C89" s="452"/>
      <c r="D89" s="52" t="s">
        <v>5</v>
      </c>
      <c r="E89" s="53" t="e">
        <f>'Приложение 1 (ОТЧЕТНЫЙ ПЕРИОД) '!#REF!</f>
        <v>#REF!</v>
      </c>
      <c r="F89" s="53" t="e">
        <f>'Приложение 1 (ОТЧЕТНЫЙ ПЕРИОД) '!#REF!</f>
        <v>#REF!</v>
      </c>
      <c r="G89" s="53" t="e">
        <f>'Приложение 1 (ОТЧЕТНЫЙ ПЕРИОД) '!#REF!</f>
        <v>#REF!</v>
      </c>
      <c r="H89" s="53" t="e">
        <f>'Приложение 1 (ОТЧЕТНЫЙ ПЕРИОД) '!#REF!</f>
        <v>#REF!</v>
      </c>
      <c r="I89" s="53" t="e">
        <f>'Приложение 1 (ОТЧЕТНЫЙ ПЕРИОД) '!#REF!</f>
        <v>#REF!</v>
      </c>
      <c r="J89" s="660"/>
      <c r="K89" s="198" t="e">
        <f>'Приложение 1 (ОТЧЕТНЫЙ ПЕРИОД) '!#REF!</f>
        <v>#REF!</v>
      </c>
      <c r="L89" s="53" t="e">
        <f>'Приложение 1 (ОТЧЕТНЫЙ ПЕРИОД) '!#REF!</f>
        <v>#REF!</v>
      </c>
      <c r="M89" s="53" t="e">
        <f>'Приложение 1 (ОТЧЕТНЫЙ ПЕРИОД) '!#REF!</f>
        <v>#REF!</v>
      </c>
      <c r="N89" s="54" t="e">
        <f>'Приложение 1 (ОТЧЕТНЫЙ ПЕРИОД) '!#REF!</f>
        <v>#REF!</v>
      </c>
      <c r="O89" s="105"/>
      <c r="P89" s="168"/>
      <c r="Q89" s="106"/>
      <c r="R89" s="697" t="str">
        <f>B90</f>
        <v>ПРОИЗВОДИТЕЛЬНОСТЬ ТРУДА</v>
      </c>
      <c r="S89" s="125" t="str">
        <f>D89</f>
        <v>Всего</v>
      </c>
      <c r="T89" s="125" t="e">
        <f>E89</f>
        <v>#REF!</v>
      </c>
      <c r="U89" s="125" t="e">
        <f t="shared" ref="U89:V89" si="30">F89</f>
        <v>#REF!</v>
      </c>
      <c r="V89" s="125" t="e">
        <f t="shared" si="30"/>
        <v>#REF!</v>
      </c>
      <c r="W89" s="125" t="e">
        <f>F89/E89%</f>
        <v>#REF!</v>
      </c>
      <c r="X89" s="126" t="e">
        <f>G89/F89%</f>
        <v>#REF!</v>
      </c>
      <c r="Y89" s="223" t="e">
        <f>V89/T89%</f>
        <v>#REF!</v>
      </c>
      <c r="Z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5"/>
      <c r="AS89" s="105"/>
      <c r="AT89" s="105"/>
      <c r="AU89" s="105"/>
      <c r="AV89" s="105"/>
      <c r="AW89" s="105"/>
      <c r="AX89" s="105"/>
      <c r="AY89" s="105"/>
      <c r="AZ89" s="105"/>
    </row>
    <row r="90" spans="1:52" s="13" customFormat="1" ht="23.25" customHeight="1">
      <c r="A90" s="450"/>
      <c r="B90" s="457" t="str">
        <f>F88</f>
        <v>ПРОИЗВОДИТЕЛЬНОСТЬ ТРУДА</v>
      </c>
      <c r="C90" s="452"/>
      <c r="D90" s="17" t="s">
        <v>14</v>
      </c>
      <c r="E90" s="50" t="e">
        <f>'Приложение 1 (ОТЧЕТНЫЙ ПЕРИОД) '!#REF!</f>
        <v>#REF!</v>
      </c>
      <c r="F90" s="50" t="e">
        <f>'Приложение 1 (ОТЧЕТНЫЙ ПЕРИОД) '!#REF!</f>
        <v>#REF!</v>
      </c>
      <c r="G90" s="50" t="e">
        <f>'Приложение 1 (ОТЧЕТНЫЙ ПЕРИОД) '!#REF!</f>
        <v>#REF!</v>
      </c>
      <c r="H90" s="50" t="e">
        <f>'Приложение 1 (ОТЧЕТНЫЙ ПЕРИОД) '!#REF!</f>
        <v>#REF!</v>
      </c>
      <c r="I90" s="50" t="e">
        <f>'Приложение 1 (ОТЧЕТНЫЙ ПЕРИОД) '!#REF!</f>
        <v>#REF!</v>
      </c>
      <c r="J90" s="661"/>
      <c r="K90" s="199" t="e">
        <f>'Приложение 1 (ОТЧЕТНЫЙ ПЕРИОД) '!#REF!</f>
        <v>#REF!</v>
      </c>
      <c r="L90" s="50" t="e">
        <f>'Приложение 1 (ОТЧЕТНЫЙ ПЕРИОД) '!#REF!</f>
        <v>#REF!</v>
      </c>
      <c r="M90" s="50" t="e">
        <f>'Приложение 1 (ОТЧЕТНЫЙ ПЕРИОД) '!#REF!</f>
        <v>#REF!</v>
      </c>
      <c r="N90" s="55" t="e">
        <f>'Приложение 1 (ОТЧЕТНЫЙ ПЕРИОД) '!#REF!</f>
        <v>#REF!</v>
      </c>
      <c r="O90" s="105"/>
      <c r="P90" s="168"/>
      <c r="Q90" s="106"/>
      <c r="R90" s="698"/>
      <c r="S90" s="123"/>
      <c r="T90" s="123"/>
      <c r="U90" s="123"/>
      <c r="V90" s="123"/>
      <c r="W90" s="119"/>
      <c r="X90" s="120"/>
      <c r="Y90" s="106"/>
      <c r="Z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5"/>
      <c r="AS90" s="105"/>
      <c r="AT90" s="105"/>
      <c r="AU90" s="105"/>
      <c r="AV90" s="105"/>
      <c r="AW90" s="105"/>
      <c r="AX90" s="105"/>
      <c r="AY90" s="105"/>
      <c r="AZ90" s="105"/>
    </row>
    <row r="91" spans="1:52" s="13" customFormat="1" ht="23.25" customHeight="1">
      <c r="A91" s="450"/>
      <c r="B91" s="663"/>
      <c r="C91" s="452"/>
      <c r="D91" s="17" t="s">
        <v>6</v>
      </c>
      <c r="E91" s="50" t="e">
        <f>'Приложение 1 (ОТЧЕТНЫЙ ПЕРИОД) '!#REF!</f>
        <v>#REF!</v>
      </c>
      <c r="F91" s="50" t="e">
        <f>'Приложение 1 (ОТЧЕТНЫЙ ПЕРИОД) '!#REF!</f>
        <v>#REF!</v>
      </c>
      <c r="G91" s="50" t="e">
        <f>'Приложение 1 (ОТЧЕТНЫЙ ПЕРИОД) '!#REF!</f>
        <v>#REF!</v>
      </c>
      <c r="H91" s="50" t="e">
        <f>'Приложение 1 (ОТЧЕТНЫЙ ПЕРИОД) '!#REF!</f>
        <v>#REF!</v>
      </c>
      <c r="I91" s="50" t="e">
        <f>'Приложение 1 (ОТЧЕТНЫЙ ПЕРИОД) '!#REF!</f>
        <v>#REF!</v>
      </c>
      <c r="J91" s="661"/>
      <c r="K91" s="199" t="e">
        <f>'Приложение 1 (ОТЧЕТНЫЙ ПЕРИОД) '!#REF!</f>
        <v>#REF!</v>
      </c>
      <c r="L91" s="50" t="e">
        <f>'Приложение 1 (ОТЧЕТНЫЙ ПЕРИОД) '!#REF!</f>
        <v>#REF!</v>
      </c>
      <c r="M91" s="50" t="e">
        <f>'Приложение 1 (ОТЧЕТНЫЙ ПЕРИОД) '!#REF!</f>
        <v>#REF!</v>
      </c>
      <c r="N91" s="55" t="e">
        <f>'Приложение 1 (ОТЧЕТНЫЙ ПЕРИОД) '!#REF!</f>
        <v>#REF!</v>
      </c>
      <c r="O91" s="105"/>
      <c r="P91" s="168"/>
      <c r="Q91" s="106"/>
      <c r="R91" s="698"/>
      <c r="S91" s="123"/>
      <c r="T91" s="123"/>
      <c r="U91" s="123"/>
      <c r="V91" s="123"/>
      <c r="W91" s="119"/>
      <c r="X91" s="120"/>
      <c r="Y91" s="106"/>
      <c r="Z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5"/>
      <c r="AS91" s="105"/>
      <c r="AT91" s="105"/>
      <c r="AU91" s="105"/>
      <c r="AV91" s="105"/>
      <c r="AW91" s="105"/>
      <c r="AX91" s="105"/>
      <c r="AY91" s="105"/>
      <c r="AZ91" s="105"/>
    </row>
    <row r="92" spans="1:52" s="13" customFormat="1" ht="23.25" customHeight="1" thickBot="1">
      <c r="A92" s="451"/>
      <c r="B92" s="664"/>
      <c r="C92" s="453"/>
      <c r="D92" s="256" t="s">
        <v>7</v>
      </c>
      <c r="E92" s="275" t="e">
        <f>'Приложение 1 (ОТЧЕТНЫЙ ПЕРИОД) '!#REF!</f>
        <v>#REF!</v>
      </c>
      <c r="F92" s="275" t="e">
        <f>'Приложение 1 (ОТЧЕТНЫЙ ПЕРИОД) '!#REF!</f>
        <v>#REF!</v>
      </c>
      <c r="G92" s="275" t="e">
        <f>'Приложение 1 (ОТЧЕТНЫЙ ПЕРИОД) '!#REF!</f>
        <v>#REF!</v>
      </c>
      <c r="H92" s="275" t="e">
        <f>'Приложение 1 (ОТЧЕТНЫЙ ПЕРИОД) '!#REF!</f>
        <v>#REF!</v>
      </c>
      <c r="I92" s="275" t="e">
        <f>'Приложение 1 (ОТЧЕТНЫЙ ПЕРИОД) '!#REF!</f>
        <v>#REF!</v>
      </c>
      <c r="J92" s="662"/>
      <c r="K92" s="276" t="e">
        <f>'Приложение 1 (ОТЧЕТНЫЙ ПЕРИОД) '!#REF!</f>
        <v>#REF!</v>
      </c>
      <c r="L92" s="275" t="e">
        <f>'Приложение 1 (ОТЧЕТНЫЙ ПЕРИОД) '!#REF!</f>
        <v>#REF!</v>
      </c>
      <c r="M92" s="275" t="e">
        <f>'Приложение 1 (ОТЧЕТНЫЙ ПЕРИОД) '!#REF!</f>
        <v>#REF!</v>
      </c>
      <c r="N92" s="277" t="e">
        <f>'Приложение 1 (ОТЧЕТНЫЙ ПЕРИОД) '!#REF!</f>
        <v>#REF!</v>
      </c>
      <c r="O92" s="105"/>
      <c r="P92" s="168"/>
      <c r="Q92" s="106"/>
      <c r="R92" s="699"/>
      <c r="S92" s="124"/>
      <c r="T92" s="124"/>
      <c r="U92" s="124"/>
      <c r="V92" s="124"/>
      <c r="W92" s="121"/>
      <c r="X92" s="122"/>
      <c r="Y92" s="106"/>
      <c r="Z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5"/>
      <c r="AS92" s="105"/>
      <c r="AT92" s="105"/>
      <c r="AU92" s="105"/>
      <c r="AV92" s="105"/>
      <c r="AW92" s="105"/>
      <c r="AX92" s="105"/>
      <c r="AY92" s="105"/>
      <c r="AZ92" s="105"/>
    </row>
    <row r="93" spans="1:52" s="13" customFormat="1" ht="22.8">
      <c r="A93"/>
      <c r="B93"/>
      <c r="C93" s="59"/>
      <c r="D93" s="60" t="s">
        <v>62</v>
      </c>
      <c r="E93" s="61" t="e">
        <f>E90+E91+E92</f>
        <v>#REF!</v>
      </c>
      <c r="F93" s="61" t="e">
        <f>F90+F91+F92</f>
        <v>#REF!</v>
      </c>
      <c r="G93" s="61" t="e">
        <f>G90+G91+G92</f>
        <v>#REF!</v>
      </c>
      <c r="H93" s="61" t="e">
        <f>H90+H91+H92</f>
        <v>#REF!</v>
      </c>
      <c r="I93" s="61" t="e">
        <f>I90+I91+I92</f>
        <v>#REF!</v>
      </c>
      <c r="J93" s="61"/>
      <c r="K93" s="196" t="e">
        <f>K90+K91+K92</f>
        <v>#REF!</v>
      </c>
      <c r="L93" s="61" t="e">
        <f>L90+L91+L92</f>
        <v>#REF!</v>
      </c>
      <c r="M93" s="61" t="e">
        <f>M90+M91+M92</f>
        <v>#REF!</v>
      </c>
      <c r="N93" s="61" t="e">
        <f>N90+N91+N92</f>
        <v>#REF!</v>
      </c>
      <c r="O93" s="110"/>
      <c r="P93" s="172" t="e">
        <f>SUM(E93:O93)</f>
        <v>#REF!</v>
      </c>
      <c r="Q93" s="106"/>
      <c r="R93" s="106"/>
      <c r="S93" s="98"/>
      <c r="T93" s="98"/>
      <c r="U93" s="98"/>
      <c r="V93" s="98"/>
      <c r="W93" s="106"/>
      <c r="X93" s="106"/>
      <c r="Y93" s="106"/>
      <c r="Z93" s="106"/>
      <c r="AA93" s="106"/>
      <c r="AB93" s="98"/>
      <c r="AC93" s="98"/>
      <c r="AD93" s="98"/>
      <c r="AE93" s="98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5"/>
      <c r="AS93" s="105"/>
      <c r="AT93" s="105"/>
      <c r="AU93" s="105"/>
      <c r="AV93" s="105"/>
      <c r="AW93" s="105"/>
      <c r="AX93" s="105"/>
      <c r="AY93" s="105"/>
      <c r="AZ93" s="105"/>
    </row>
    <row r="94" spans="1:52" s="13" customFormat="1" ht="23.4" thickBot="1">
      <c r="A94"/>
      <c r="B94"/>
      <c r="C94"/>
      <c r="D94" s="58" t="s">
        <v>62</v>
      </c>
      <c r="E94" s="57" t="e">
        <f>E93-E89</f>
        <v>#REF!</v>
      </c>
      <c r="F94" s="57" t="e">
        <f>F93-F89</f>
        <v>#REF!</v>
      </c>
      <c r="G94" s="57" t="e">
        <f>G93-G89</f>
        <v>#REF!</v>
      </c>
      <c r="H94" s="57" t="e">
        <f>H93-H89</f>
        <v>#REF!</v>
      </c>
      <c r="I94" s="57" t="e">
        <f>I93-I89</f>
        <v>#REF!</v>
      </c>
      <c r="J94" s="57"/>
      <c r="K94" s="197" t="e">
        <f>K93-K89</f>
        <v>#REF!</v>
      </c>
      <c r="L94" s="57" t="e">
        <f>L93-L89</f>
        <v>#REF!</v>
      </c>
      <c r="M94" s="57" t="e">
        <f>M93-M89</f>
        <v>#REF!</v>
      </c>
      <c r="N94" s="57" t="e">
        <f>N93-N89</f>
        <v>#REF!</v>
      </c>
      <c r="O94" s="102"/>
      <c r="P94" s="171" t="e">
        <f>SUM(E94:O94)</f>
        <v>#REF!</v>
      </c>
      <c r="Q94" s="106"/>
      <c r="R94" s="106"/>
      <c r="S94" s="98"/>
      <c r="T94" s="98"/>
      <c r="U94" s="98"/>
      <c r="V94" s="98"/>
      <c r="W94" s="106"/>
      <c r="X94" s="106"/>
      <c r="Y94" s="106"/>
      <c r="Z94" s="106"/>
      <c r="AA94" s="106"/>
      <c r="AB94" s="98"/>
      <c r="AC94" s="98"/>
      <c r="AD94" s="98"/>
      <c r="AE94" s="98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5"/>
      <c r="AS94" s="105"/>
      <c r="AT94" s="105"/>
      <c r="AU94" s="105"/>
      <c r="AV94" s="105"/>
      <c r="AW94" s="105"/>
      <c r="AX94" s="105"/>
      <c r="AY94" s="105"/>
      <c r="AZ94" s="105"/>
    </row>
    <row r="95" spans="1:52" s="13" customFormat="1" ht="36.75" customHeight="1" thickBot="1">
      <c r="A95" s="27"/>
      <c r="B95" s="28"/>
      <c r="C95" s="28"/>
      <c r="D95" s="28"/>
      <c r="E95" s="48" t="s">
        <v>53</v>
      </c>
      <c r="F95" s="47" t="s">
        <v>52</v>
      </c>
      <c r="G95" s="49"/>
      <c r="H95" s="28"/>
      <c r="I95" s="28"/>
      <c r="J95" s="28"/>
      <c r="K95" s="182"/>
      <c r="L95" s="28"/>
      <c r="M95" s="28"/>
      <c r="N95" s="29"/>
      <c r="O95" s="105"/>
      <c r="P95" s="168"/>
      <c r="Q95" s="106"/>
      <c r="R95" s="106"/>
      <c r="S95" s="98"/>
      <c r="T95" s="98"/>
      <c r="U95" s="98"/>
      <c r="V95" s="98"/>
      <c r="W95" s="106"/>
      <c r="X95" s="106"/>
      <c r="Y95" s="106"/>
      <c r="Z95" s="106"/>
      <c r="AA95" s="106"/>
      <c r="AB95" s="98"/>
      <c r="AC95" s="98"/>
      <c r="AD95" s="98"/>
      <c r="AE95" s="98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5"/>
      <c r="AS95" s="105"/>
      <c r="AT95" s="105"/>
      <c r="AU95" s="105"/>
      <c r="AV95" s="105"/>
      <c r="AW95" s="105"/>
      <c r="AX95" s="105"/>
      <c r="AY95" s="105"/>
      <c r="AZ95" s="105"/>
    </row>
    <row r="96" spans="1:52" s="13" customFormat="1" ht="40.799999999999997">
      <c r="A96" s="450" t="str">
        <f>E95</f>
        <v>VIII</v>
      </c>
      <c r="B96" s="31" t="s">
        <v>37</v>
      </c>
      <c r="C96" s="452"/>
      <c r="D96" s="52" t="s">
        <v>5</v>
      </c>
      <c r="E96" s="53" t="e">
        <f>'Приложение 1 (ОТЧЕТНЫЙ ПЕРИОД) '!#REF!</f>
        <v>#REF!</v>
      </c>
      <c r="F96" s="53" t="e">
        <f>'Приложение 1 (ОТЧЕТНЫЙ ПЕРИОД) '!#REF!</f>
        <v>#REF!</v>
      </c>
      <c r="G96" s="53" t="e">
        <f>'Приложение 1 (ОТЧЕТНЫЙ ПЕРИОД) '!#REF!</f>
        <v>#REF!</v>
      </c>
      <c r="H96" s="53" t="e">
        <f>'Приложение 1 (ОТЧЕТНЫЙ ПЕРИОД) '!#REF!</f>
        <v>#REF!</v>
      </c>
      <c r="I96" s="53" t="e">
        <f>'Приложение 1 (ОТЧЕТНЫЙ ПЕРИОД) '!#REF!</f>
        <v>#REF!</v>
      </c>
      <c r="J96" s="660"/>
      <c r="K96" s="198" t="e">
        <f>'Приложение 1 (ОТЧЕТНЫЙ ПЕРИОД) '!#REF!</f>
        <v>#REF!</v>
      </c>
      <c r="L96" s="53" t="e">
        <f>'Приложение 1 (ОТЧЕТНЫЙ ПЕРИОД) '!#REF!</f>
        <v>#REF!</v>
      </c>
      <c r="M96" s="53" t="e">
        <f>'Приложение 1 (ОТЧЕТНЫЙ ПЕРИОД) '!#REF!</f>
        <v>#REF!</v>
      </c>
      <c r="N96" s="54" t="e">
        <f>'Приложение 1 (ОТЧЕТНЫЙ ПЕРИОД) '!#REF!</f>
        <v>#REF!</v>
      </c>
      <c r="O96" s="105"/>
      <c r="P96" s="168"/>
      <c r="Q96" s="106"/>
      <c r="R96" s="697" t="str">
        <f>B97</f>
        <v>НАУКА</v>
      </c>
      <c r="S96" s="125" t="str">
        <f>D96</f>
        <v>Всего</v>
      </c>
      <c r="T96" s="125" t="e">
        <f>E96</f>
        <v>#REF!</v>
      </c>
      <c r="U96" s="125" t="e">
        <f t="shared" ref="U96:V96" si="31">F96</f>
        <v>#REF!</v>
      </c>
      <c r="V96" s="125" t="e">
        <f t="shared" si="31"/>
        <v>#REF!</v>
      </c>
      <c r="W96" s="125" t="e">
        <f>F96/E96%</f>
        <v>#REF!</v>
      </c>
      <c r="X96" s="126" t="e">
        <f>G96/F96%</f>
        <v>#REF!</v>
      </c>
      <c r="Y96" s="223" t="e">
        <f>V96/T96%</f>
        <v>#REF!</v>
      </c>
      <c r="Z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5"/>
      <c r="AS96" s="105"/>
      <c r="AT96" s="105"/>
      <c r="AU96" s="105"/>
      <c r="AV96" s="105"/>
      <c r="AW96" s="105"/>
      <c r="AX96" s="105"/>
      <c r="AY96" s="105"/>
      <c r="AZ96" s="105"/>
    </row>
    <row r="97" spans="1:52" s="13" customFormat="1" ht="20.25" customHeight="1">
      <c r="A97" s="450"/>
      <c r="B97" s="457" t="str">
        <f>F95</f>
        <v>НАУКА</v>
      </c>
      <c r="C97" s="452"/>
      <c r="D97" s="17" t="s">
        <v>14</v>
      </c>
      <c r="E97" s="50" t="e">
        <f>'Приложение 1 (ОТЧЕТНЫЙ ПЕРИОД) '!#REF!</f>
        <v>#REF!</v>
      </c>
      <c r="F97" s="50" t="e">
        <f>'Приложение 1 (ОТЧЕТНЫЙ ПЕРИОД) '!#REF!</f>
        <v>#REF!</v>
      </c>
      <c r="G97" s="50" t="e">
        <f>'Приложение 1 (ОТЧЕТНЫЙ ПЕРИОД) '!#REF!</f>
        <v>#REF!</v>
      </c>
      <c r="H97" s="50" t="e">
        <f>'Приложение 1 (ОТЧЕТНЫЙ ПЕРИОД) '!#REF!</f>
        <v>#REF!</v>
      </c>
      <c r="I97" s="50" t="e">
        <f>'Приложение 1 (ОТЧЕТНЫЙ ПЕРИОД) '!#REF!</f>
        <v>#REF!</v>
      </c>
      <c r="J97" s="661"/>
      <c r="K97" s="199" t="e">
        <f>'Приложение 1 (ОТЧЕТНЫЙ ПЕРИОД) '!#REF!</f>
        <v>#REF!</v>
      </c>
      <c r="L97" s="50" t="e">
        <f>'Приложение 1 (ОТЧЕТНЫЙ ПЕРИОД) '!#REF!</f>
        <v>#REF!</v>
      </c>
      <c r="M97" s="50" t="e">
        <f>'Приложение 1 (ОТЧЕТНЫЙ ПЕРИОД) '!#REF!</f>
        <v>#REF!</v>
      </c>
      <c r="N97" s="55" t="e">
        <f>'Приложение 1 (ОТЧЕТНЫЙ ПЕРИОД) '!#REF!</f>
        <v>#REF!</v>
      </c>
      <c r="O97" s="105"/>
      <c r="P97" s="168"/>
      <c r="Q97" s="106"/>
      <c r="R97" s="698"/>
      <c r="S97" s="123"/>
      <c r="T97" s="123"/>
      <c r="U97" s="123"/>
      <c r="V97" s="123"/>
      <c r="W97" s="119"/>
      <c r="X97" s="120"/>
      <c r="Y97" s="106"/>
      <c r="Z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5"/>
      <c r="AS97" s="105"/>
      <c r="AT97" s="105"/>
      <c r="AU97" s="105"/>
      <c r="AV97" s="105"/>
      <c r="AW97" s="105"/>
      <c r="AX97" s="105"/>
      <c r="AY97" s="105"/>
      <c r="AZ97" s="105"/>
    </row>
    <row r="98" spans="1:52" s="13" customFormat="1" ht="20.25" customHeight="1">
      <c r="A98" s="450"/>
      <c r="B98" s="663"/>
      <c r="C98" s="452"/>
      <c r="D98" s="17" t="s">
        <v>6</v>
      </c>
      <c r="E98" s="50" t="e">
        <f>'Приложение 1 (ОТЧЕТНЫЙ ПЕРИОД) '!#REF!</f>
        <v>#REF!</v>
      </c>
      <c r="F98" s="50" t="e">
        <f>'Приложение 1 (ОТЧЕТНЫЙ ПЕРИОД) '!#REF!</f>
        <v>#REF!</v>
      </c>
      <c r="G98" s="50" t="e">
        <f>'Приложение 1 (ОТЧЕТНЫЙ ПЕРИОД) '!#REF!</f>
        <v>#REF!</v>
      </c>
      <c r="H98" s="50" t="e">
        <f>'Приложение 1 (ОТЧЕТНЫЙ ПЕРИОД) '!#REF!</f>
        <v>#REF!</v>
      </c>
      <c r="I98" s="50" t="e">
        <f>'Приложение 1 (ОТЧЕТНЫЙ ПЕРИОД) '!#REF!</f>
        <v>#REF!</v>
      </c>
      <c r="J98" s="661"/>
      <c r="K98" s="199" t="e">
        <f>'Приложение 1 (ОТЧЕТНЫЙ ПЕРИОД) '!#REF!</f>
        <v>#REF!</v>
      </c>
      <c r="L98" s="50" t="e">
        <f>'Приложение 1 (ОТЧЕТНЫЙ ПЕРИОД) '!#REF!</f>
        <v>#REF!</v>
      </c>
      <c r="M98" s="50" t="e">
        <f>'Приложение 1 (ОТЧЕТНЫЙ ПЕРИОД) '!#REF!</f>
        <v>#REF!</v>
      </c>
      <c r="N98" s="55" t="e">
        <f>'Приложение 1 (ОТЧЕТНЫЙ ПЕРИОД) '!#REF!</f>
        <v>#REF!</v>
      </c>
      <c r="O98" s="105"/>
      <c r="P98" s="168"/>
      <c r="Q98" s="106"/>
      <c r="R98" s="698"/>
      <c r="S98" s="123"/>
      <c r="T98" s="123"/>
      <c r="U98" s="123"/>
      <c r="V98" s="123"/>
      <c r="W98" s="119"/>
      <c r="X98" s="120"/>
      <c r="Y98" s="106"/>
      <c r="Z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5"/>
      <c r="AS98" s="105"/>
      <c r="AT98" s="105"/>
      <c r="AU98" s="105"/>
      <c r="AV98" s="105"/>
      <c r="AW98" s="105"/>
      <c r="AX98" s="105"/>
      <c r="AY98" s="105"/>
      <c r="AZ98" s="105"/>
    </row>
    <row r="99" spans="1:52" s="13" customFormat="1" ht="21" customHeight="1" thickBot="1">
      <c r="A99" s="451"/>
      <c r="B99" s="664"/>
      <c r="C99" s="453"/>
      <c r="D99" s="256" t="s">
        <v>7</v>
      </c>
      <c r="E99" s="275" t="e">
        <f>'Приложение 1 (ОТЧЕТНЫЙ ПЕРИОД) '!#REF!</f>
        <v>#REF!</v>
      </c>
      <c r="F99" s="275" t="e">
        <f>'Приложение 1 (ОТЧЕТНЫЙ ПЕРИОД) '!#REF!</f>
        <v>#REF!</v>
      </c>
      <c r="G99" s="275" t="e">
        <f>'Приложение 1 (ОТЧЕТНЫЙ ПЕРИОД) '!#REF!</f>
        <v>#REF!</v>
      </c>
      <c r="H99" s="275" t="e">
        <f>'Приложение 1 (ОТЧЕТНЫЙ ПЕРИОД) '!#REF!</f>
        <v>#REF!</v>
      </c>
      <c r="I99" s="275" t="e">
        <f>'Приложение 1 (ОТЧЕТНЫЙ ПЕРИОД) '!#REF!</f>
        <v>#REF!</v>
      </c>
      <c r="J99" s="662"/>
      <c r="K99" s="276" t="e">
        <f>'Приложение 1 (ОТЧЕТНЫЙ ПЕРИОД) '!#REF!</f>
        <v>#REF!</v>
      </c>
      <c r="L99" s="275" t="e">
        <f>'Приложение 1 (ОТЧЕТНЫЙ ПЕРИОД) '!#REF!</f>
        <v>#REF!</v>
      </c>
      <c r="M99" s="275" t="e">
        <f>'Приложение 1 (ОТЧЕТНЫЙ ПЕРИОД) '!#REF!</f>
        <v>#REF!</v>
      </c>
      <c r="N99" s="277" t="e">
        <f>'Приложение 1 (ОТЧЕТНЫЙ ПЕРИОД) '!#REF!</f>
        <v>#REF!</v>
      </c>
      <c r="O99" s="105"/>
      <c r="P99" s="168"/>
      <c r="Q99" s="106"/>
      <c r="R99" s="699"/>
      <c r="S99" s="124"/>
      <c r="T99" s="124"/>
      <c r="U99" s="124"/>
      <c r="V99" s="124"/>
      <c r="W99" s="121"/>
      <c r="X99" s="122"/>
      <c r="Y99" s="106"/>
      <c r="Z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5"/>
      <c r="AS99" s="105"/>
      <c r="AT99" s="105"/>
      <c r="AU99" s="105"/>
      <c r="AV99" s="105"/>
      <c r="AW99" s="105"/>
      <c r="AX99" s="105"/>
      <c r="AY99" s="105"/>
      <c r="AZ99" s="105"/>
    </row>
    <row r="100" spans="1:52" s="13" customFormat="1" ht="22.8">
      <c r="A100"/>
      <c r="B100"/>
      <c r="C100" s="59"/>
      <c r="D100" s="60" t="s">
        <v>62</v>
      </c>
      <c r="E100" s="61" t="e">
        <f>E97+E98+E99</f>
        <v>#REF!</v>
      </c>
      <c r="F100" s="61" t="e">
        <f>F97+F98+F99</f>
        <v>#REF!</v>
      </c>
      <c r="G100" s="61" t="e">
        <f>G97+G98+G99</f>
        <v>#REF!</v>
      </c>
      <c r="H100" s="61" t="e">
        <f>H97+H98+H99</f>
        <v>#REF!</v>
      </c>
      <c r="I100" s="61" t="e">
        <f>I97+I98+I99</f>
        <v>#REF!</v>
      </c>
      <c r="J100" s="61"/>
      <c r="K100" s="196" t="e">
        <f>K97+K98+K99</f>
        <v>#REF!</v>
      </c>
      <c r="L100" s="61" t="e">
        <f>L97+L98+L99</f>
        <v>#REF!</v>
      </c>
      <c r="M100" s="61" t="e">
        <f>M97+M98+M99</f>
        <v>#REF!</v>
      </c>
      <c r="N100" s="61" t="e">
        <f>N97+N98+N99</f>
        <v>#REF!</v>
      </c>
      <c r="O100" s="110"/>
      <c r="P100" s="172" t="e">
        <f>SUM(E100:O100)</f>
        <v>#REF!</v>
      </c>
      <c r="Q100" s="106"/>
      <c r="R100" s="106"/>
      <c r="S100" s="98"/>
      <c r="T100" s="98"/>
      <c r="U100" s="98"/>
      <c r="V100" s="98"/>
      <c r="W100" s="106"/>
      <c r="X100" s="106"/>
      <c r="Y100" s="106"/>
      <c r="Z100" s="106"/>
      <c r="AA100" s="106"/>
      <c r="AB100" s="98"/>
      <c r="AC100" s="98"/>
      <c r="AD100" s="98"/>
      <c r="AE100" s="98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5"/>
      <c r="AS100" s="105"/>
      <c r="AT100" s="105"/>
      <c r="AU100" s="105"/>
      <c r="AV100" s="105"/>
      <c r="AW100" s="105"/>
      <c r="AX100" s="105"/>
      <c r="AY100" s="105"/>
      <c r="AZ100" s="105"/>
    </row>
    <row r="101" spans="1:52" s="13" customFormat="1" ht="23.4" thickBot="1">
      <c r="A101"/>
      <c r="B101"/>
      <c r="C101"/>
      <c r="D101" s="58" t="s">
        <v>62</v>
      </c>
      <c r="E101" s="57" t="e">
        <f>E100-E96</f>
        <v>#REF!</v>
      </c>
      <c r="F101" s="57" t="e">
        <f>F100-F96</f>
        <v>#REF!</v>
      </c>
      <c r="G101" s="57" t="e">
        <f>G100-G96</f>
        <v>#REF!</v>
      </c>
      <c r="H101" s="57" t="e">
        <f>H100-H96</f>
        <v>#REF!</v>
      </c>
      <c r="I101" s="57" t="e">
        <f>I100-I96</f>
        <v>#REF!</v>
      </c>
      <c r="J101" s="57"/>
      <c r="K101" s="197" t="e">
        <f>K100-K96</f>
        <v>#REF!</v>
      </c>
      <c r="L101" s="57" t="e">
        <f>L100-L96</f>
        <v>#REF!</v>
      </c>
      <c r="M101" s="57" t="e">
        <f>M100-M96</f>
        <v>#REF!</v>
      </c>
      <c r="N101" s="57" t="e">
        <f>N100-N96</f>
        <v>#REF!</v>
      </c>
      <c r="O101" s="102"/>
      <c r="P101" s="171" t="e">
        <f>SUM(E101:O101)</f>
        <v>#REF!</v>
      </c>
      <c r="Q101" s="106"/>
      <c r="R101" s="106"/>
      <c r="S101" s="98"/>
      <c r="T101" s="98"/>
      <c r="U101" s="98"/>
      <c r="V101" s="98"/>
      <c r="W101" s="106"/>
      <c r="X101" s="106"/>
      <c r="Y101" s="106"/>
      <c r="Z101" s="106"/>
      <c r="AA101" s="106"/>
      <c r="AB101" s="98"/>
      <c r="AC101" s="98"/>
      <c r="AD101" s="98"/>
      <c r="AE101" s="98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5"/>
      <c r="AS101" s="105"/>
      <c r="AT101" s="105"/>
      <c r="AU101" s="105"/>
      <c r="AV101" s="105"/>
      <c r="AW101" s="105"/>
      <c r="AX101" s="105"/>
      <c r="AY101" s="105"/>
      <c r="AZ101" s="105"/>
    </row>
    <row r="102" spans="1:52" s="13" customFormat="1" ht="38.25" customHeight="1" thickBot="1">
      <c r="A102" s="27"/>
      <c r="B102" s="28"/>
      <c r="C102" s="28"/>
      <c r="D102" s="28"/>
      <c r="E102" s="48" t="s">
        <v>55</v>
      </c>
      <c r="F102" s="47" t="s">
        <v>54</v>
      </c>
      <c r="G102" s="49"/>
      <c r="H102" s="28"/>
      <c r="I102" s="28"/>
      <c r="J102" s="28"/>
      <c r="K102" s="182"/>
      <c r="L102" s="28"/>
      <c r="M102" s="28"/>
      <c r="N102" s="29"/>
      <c r="O102" s="105"/>
      <c r="P102" s="168"/>
      <c r="Q102" s="106"/>
      <c r="R102" s="106"/>
      <c r="S102" s="98"/>
      <c r="T102" s="98"/>
      <c r="U102" s="98"/>
      <c r="V102" s="98"/>
      <c r="W102" s="106"/>
      <c r="X102" s="106"/>
      <c r="Y102" s="106"/>
      <c r="Z102" s="106"/>
      <c r="AA102" s="106"/>
      <c r="AB102" s="98"/>
      <c r="AC102" s="98"/>
      <c r="AD102" s="98"/>
      <c r="AE102" s="98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5"/>
      <c r="AS102" s="105"/>
      <c r="AT102" s="105"/>
      <c r="AU102" s="105"/>
      <c r="AV102" s="105"/>
      <c r="AW102" s="105"/>
      <c r="AX102" s="105"/>
      <c r="AY102" s="105"/>
      <c r="AZ102" s="105"/>
    </row>
    <row r="103" spans="1:52" s="13" customFormat="1" ht="40.799999999999997">
      <c r="A103" s="450" t="str">
        <f>E102</f>
        <v>IX</v>
      </c>
      <c r="B103" s="31" t="s">
        <v>37</v>
      </c>
      <c r="C103" s="452"/>
      <c r="D103" s="52" t="s">
        <v>5</v>
      </c>
      <c r="E103" s="53" t="e">
        <f>'Приложение 1 (ОТЧЕТНЫЙ ПЕРИОД) '!#REF!</f>
        <v>#REF!</v>
      </c>
      <c r="F103" s="53" t="e">
        <f>'Приложение 1 (ОТЧЕТНЫЙ ПЕРИОД) '!#REF!</f>
        <v>#REF!</v>
      </c>
      <c r="G103" s="53" t="e">
        <f>'Приложение 1 (ОТЧЕТНЫЙ ПЕРИОД) '!#REF!</f>
        <v>#REF!</v>
      </c>
      <c r="H103" s="53" t="e">
        <f>'Приложение 1 (ОТЧЕТНЫЙ ПЕРИОД) '!#REF!</f>
        <v>#REF!</v>
      </c>
      <c r="I103" s="53" t="e">
        <f>'Приложение 1 (ОТЧЕТНЫЙ ПЕРИОД) '!#REF!</f>
        <v>#REF!</v>
      </c>
      <c r="J103" s="660"/>
      <c r="K103" s="198" t="e">
        <f>'Приложение 1 (ОТЧЕТНЫЙ ПЕРИОД) '!#REF!</f>
        <v>#REF!</v>
      </c>
      <c r="L103" s="53" t="e">
        <f>'Приложение 1 (ОТЧЕТНЫЙ ПЕРИОД) '!#REF!</f>
        <v>#REF!</v>
      </c>
      <c r="M103" s="53" t="e">
        <f>'Приложение 1 (ОТЧЕТНЫЙ ПЕРИОД) '!#REF!</f>
        <v>#REF!</v>
      </c>
      <c r="N103" s="54" t="e">
        <f>'Приложение 1 (ОТЧЕТНЫЙ ПЕРИОД) '!#REF!</f>
        <v>#REF!</v>
      </c>
      <c r="O103" s="105"/>
      <c r="P103" s="168"/>
      <c r="Q103" s="106"/>
      <c r="R103" s="697" t="str">
        <f>B104</f>
        <v>ЦИФРОВАЯ ЭКОНОМИКА</v>
      </c>
      <c r="S103" s="125" t="str">
        <f>D103</f>
        <v>Всего</v>
      </c>
      <c r="T103" s="125" t="e">
        <f>E103</f>
        <v>#REF!</v>
      </c>
      <c r="U103" s="125" t="e">
        <f t="shared" ref="U103:V103" si="32">F103</f>
        <v>#REF!</v>
      </c>
      <c r="V103" s="125" t="e">
        <f t="shared" si="32"/>
        <v>#REF!</v>
      </c>
      <c r="W103" s="125" t="e">
        <f>F103/E103%</f>
        <v>#REF!</v>
      </c>
      <c r="X103" s="126" t="e">
        <f>G103/F103%</f>
        <v>#REF!</v>
      </c>
      <c r="Y103" s="223" t="e">
        <f>V103/T103%</f>
        <v>#REF!</v>
      </c>
      <c r="Z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5"/>
      <c r="AS103" s="105"/>
      <c r="AT103" s="105"/>
      <c r="AU103" s="105"/>
      <c r="AV103" s="105"/>
      <c r="AW103" s="105"/>
      <c r="AX103" s="105"/>
      <c r="AY103" s="105"/>
      <c r="AZ103" s="105"/>
    </row>
    <row r="104" spans="1:52" s="13" customFormat="1" ht="23.25" customHeight="1">
      <c r="A104" s="450"/>
      <c r="B104" s="457" t="str">
        <f>F102</f>
        <v>ЦИФРОВАЯ ЭКОНОМИКА</v>
      </c>
      <c r="C104" s="452"/>
      <c r="D104" s="17" t="s">
        <v>14</v>
      </c>
      <c r="E104" s="50" t="e">
        <f>'Приложение 1 (ОТЧЕТНЫЙ ПЕРИОД) '!#REF!</f>
        <v>#REF!</v>
      </c>
      <c r="F104" s="50" t="e">
        <f>'Приложение 1 (ОТЧЕТНЫЙ ПЕРИОД) '!#REF!</f>
        <v>#REF!</v>
      </c>
      <c r="G104" s="50" t="e">
        <f>'Приложение 1 (ОТЧЕТНЫЙ ПЕРИОД) '!#REF!</f>
        <v>#REF!</v>
      </c>
      <c r="H104" s="50" t="e">
        <f>'Приложение 1 (ОТЧЕТНЫЙ ПЕРИОД) '!#REF!</f>
        <v>#REF!</v>
      </c>
      <c r="I104" s="50" t="e">
        <f>'Приложение 1 (ОТЧЕТНЫЙ ПЕРИОД) '!#REF!</f>
        <v>#REF!</v>
      </c>
      <c r="J104" s="661"/>
      <c r="K104" s="199" t="e">
        <f>'Приложение 1 (ОТЧЕТНЫЙ ПЕРИОД) '!#REF!</f>
        <v>#REF!</v>
      </c>
      <c r="L104" s="50" t="e">
        <f>'Приложение 1 (ОТЧЕТНЫЙ ПЕРИОД) '!#REF!</f>
        <v>#REF!</v>
      </c>
      <c r="M104" s="50" t="e">
        <f>'Приложение 1 (ОТЧЕТНЫЙ ПЕРИОД) '!#REF!</f>
        <v>#REF!</v>
      </c>
      <c r="N104" s="55" t="e">
        <f>'Приложение 1 (ОТЧЕТНЫЙ ПЕРИОД) '!#REF!</f>
        <v>#REF!</v>
      </c>
      <c r="O104" s="105"/>
      <c r="P104" s="168"/>
      <c r="Q104" s="106"/>
      <c r="R104" s="698"/>
      <c r="S104" s="123"/>
      <c r="T104" s="123"/>
      <c r="U104" s="123"/>
      <c r="V104" s="123"/>
      <c r="W104" s="119"/>
      <c r="X104" s="120"/>
      <c r="Y104" s="106"/>
      <c r="Z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5"/>
      <c r="AS104" s="105"/>
      <c r="AT104" s="105"/>
      <c r="AU104" s="105"/>
      <c r="AV104" s="105"/>
      <c r="AW104" s="105"/>
      <c r="AX104" s="105"/>
      <c r="AY104" s="105"/>
      <c r="AZ104" s="105"/>
    </row>
    <row r="105" spans="1:52" s="13" customFormat="1" ht="23.25" customHeight="1">
      <c r="A105" s="450"/>
      <c r="B105" s="663"/>
      <c r="C105" s="452"/>
      <c r="D105" s="17" t="s">
        <v>6</v>
      </c>
      <c r="E105" s="50" t="e">
        <f>'Приложение 1 (ОТЧЕТНЫЙ ПЕРИОД) '!#REF!</f>
        <v>#REF!</v>
      </c>
      <c r="F105" s="50" t="e">
        <f>'Приложение 1 (ОТЧЕТНЫЙ ПЕРИОД) '!#REF!</f>
        <v>#REF!</v>
      </c>
      <c r="G105" s="50" t="e">
        <f>'Приложение 1 (ОТЧЕТНЫЙ ПЕРИОД) '!#REF!</f>
        <v>#REF!</v>
      </c>
      <c r="H105" s="50" t="e">
        <f>'Приложение 1 (ОТЧЕТНЫЙ ПЕРИОД) '!#REF!</f>
        <v>#REF!</v>
      </c>
      <c r="I105" s="50" t="e">
        <f>'Приложение 1 (ОТЧЕТНЫЙ ПЕРИОД) '!#REF!</f>
        <v>#REF!</v>
      </c>
      <c r="J105" s="661"/>
      <c r="K105" s="199" t="e">
        <f>'Приложение 1 (ОТЧЕТНЫЙ ПЕРИОД) '!#REF!</f>
        <v>#REF!</v>
      </c>
      <c r="L105" s="50" t="e">
        <f>'Приложение 1 (ОТЧЕТНЫЙ ПЕРИОД) '!#REF!</f>
        <v>#REF!</v>
      </c>
      <c r="M105" s="50" t="e">
        <f>'Приложение 1 (ОТЧЕТНЫЙ ПЕРИОД) '!#REF!</f>
        <v>#REF!</v>
      </c>
      <c r="N105" s="55" t="e">
        <f>'Приложение 1 (ОТЧЕТНЫЙ ПЕРИОД) '!#REF!</f>
        <v>#REF!</v>
      </c>
      <c r="O105" s="105"/>
      <c r="P105" s="168"/>
      <c r="Q105" s="106"/>
      <c r="R105" s="698"/>
      <c r="S105" s="123"/>
      <c r="T105" s="123"/>
      <c r="U105" s="123"/>
      <c r="V105" s="123"/>
      <c r="W105" s="119"/>
      <c r="X105" s="120"/>
      <c r="Y105" s="106"/>
      <c r="Z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5"/>
      <c r="AS105" s="105"/>
      <c r="AT105" s="105"/>
      <c r="AU105" s="105"/>
      <c r="AV105" s="105"/>
      <c r="AW105" s="105"/>
      <c r="AX105" s="105"/>
      <c r="AY105" s="105"/>
      <c r="AZ105" s="105"/>
    </row>
    <row r="106" spans="1:52" s="13" customFormat="1" ht="23.25" customHeight="1" thickBot="1">
      <c r="A106" s="451"/>
      <c r="B106" s="664"/>
      <c r="C106" s="453"/>
      <c r="D106" s="256" t="s">
        <v>7</v>
      </c>
      <c r="E106" s="275" t="e">
        <f>'Приложение 1 (ОТЧЕТНЫЙ ПЕРИОД) '!#REF!</f>
        <v>#REF!</v>
      </c>
      <c r="F106" s="275" t="e">
        <f>'Приложение 1 (ОТЧЕТНЫЙ ПЕРИОД) '!#REF!</f>
        <v>#REF!</v>
      </c>
      <c r="G106" s="275" t="e">
        <f>'Приложение 1 (ОТЧЕТНЫЙ ПЕРИОД) '!#REF!</f>
        <v>#REF!</v>
      </c>
      <c r="H106" s="275" t="e">
        <f>'Приложение 1 (ОТЧЕТНЫЙ ПЕРИОД) '!#REF!</f>
        <v>#REF!</v>
      </c>
      <c r="I106" s="275" t="e">
        <f>'Приложение 1 (ОТЧЕТНЫЙ ПЕРИОД) '!#REF!</f>
        <v>#REF!</v>
      </c>
      <c r="J106" s="662"/>
      <c r="K106" s="276" t="e">
        <f>'Приложение 1 (ОТЧЕТНЫЙ ПЕРИОД) '!#REF!</f>
        <v>#REF!</v>
      </c>
      <c r="L106" s="275" t="e">
        <f>'Приложение 1 (ОТЧЕТНЫЙ ПЕРИОД) '!#REF!</f>
        <v>#REF!</v>
      </c>
      <c r="M106" s="275" t="e">
        <f>'Приложение 1 (ОТЧЕТНЫЙ ПЕРИОД) '!#REF!</f>
        <v>#REF!</v>
      </c>
      <c r="N106" s="277" t="e">
        <f>'Приложение 1 (ОТЧЕТНЫЙ ПЕРИОД) '!#REF!</f>
        <v>#REF!</v>
      </c>
      <c r="O106" s="105"/>
      <c r="P106" s="168"/>
      <c r="Q106" s="106"/>
      <c r="R106" s="699"/>
      <c r="S106" s="124"/>
      <c r="T106" s="124"/>
      <c r="U106" s="124"/>
      <c r="V106" s="124"/>
      <c r="W106" s="121"/>
      <c r="X106" s="122"/>
      <c r="Y106" s="106"/>
      <c r="Z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5"/>
      <c r="AS106" s="105"/>
      <c r="AT106" s="105"/>
      <c r="AU106" s="105"/>
      <c r="AV106" s="105"/>
      <c r="AW106" s="105"/>
      <c r="AX106" s="105"/>
      <c r="AY106" s="105"/>
      <c r="AZ106" s="105"/>
    </row>
    <row r="107" spans="1:52" s="13" customFormat="1" ht="22.8">
      <c r="A107"/>
      <c r="B107"/>
      <c r="C107" s="59"/>
      <c r="D107" s="60" t="s">
        <v>62</v>
      </c>
      <c r="E107" s="61" t="e">
        <f>E104+E105+E106</f>
        <v>#REF!</v>
      </c>
      <c r="F107" s="61" t="e">
        <f>F104+F105+F106</f>
        <v>#REF!</v>
      </c>
      <c r="G107" s="61" t="e">
        <f>G104+G105+G106</f>
        <v>#REF!</v>
      </c>
      <c r="H107" s="61" t="e">
        <f>H104+H105+H106</f>
        <v>#REF!</v>
      </c>
      <c r="I107" s="61" t="e">
        <f>I104+I105+I106</f>
        <v>#REF!</v>
      </c>
      <c r="J107" s="61"/>
      <c r="K107" s="196" t="e">
        <f>K104+K105+K106</f>
        <v>#REF!</v>
      </c>
      <c r="L107" s="61" t="e">
        <f>L104+L105+L106</f>
        <v>#REF!</v>
      </c>
      <c r="M107" s="61" t="e">
        <f>M104+M105+M106</f>
        <v>#REF!</v>
      </c>
      <c r="N107" s="61" t="e">
        <f>N104+N105+N106</f>
        <v>#REF!</v>
      </c>
      <c r="O107" s="110"/>
      <c r="P107" s="172" t="e">
        <f>SUM(E107:O107)</f>
        <v>#REF!</v>
      </c>
      <c r="Q107" s="106"/>
      <c r="R107" s="106"/>
      <c r="S107" s="98"/>
      <c r="T107" s="98"/>
      <c r="U107" s="98"/>
      <c r="V107" s="98"/>
      <c r="W107" s="106"/>
      <c r="X107" s="106"/>
      <c r="Y107" s="106"/>
      <c r="Z107" s="106"/>
      <c r="AA107" s="106"/>
      <c r="AB107" s="98"/>
      <c r="AC107" s="98"/>
      <c r="AD107" s="98"/>
      <c r="AE107" s="98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5"/>
      <c r="AS107" s="105"/>
      <c r="AT107" s="105"/>
      <c r="AU107" s="105"/>
      <c r="AV107" s="105"/>
      <c r="AW107" s="105"/>
      <c r="AX107" s="105"/>
      <c r="AY107" s="105"/>
      <c r="AZ107" s="105"/>
    </row>
    <row r="108" spans="1:52" s="13" customFormat="1" ht="23.4" thickBot="1">
      <c r="A108"/>
      <c r="B108"/>
      <c r="C108"/>
      <c r="D108" s="58" t="s">
        <v>62</v>
      </c>
      <c r="E108" s="57" t="e">
        <f>E107-E103</f>
        <v>#REF!</v>
      </c>
      <c r="F108" s="57" t="e">
        <f>F107-F103</f>
        <v>#REF!</v>
      </c>
      <c r="G108" s="57" t="e">
        <f>G107-G103</f>
        <v>#REF!</v>
      </c>
      <c r="H108" s="57" t="e">
        <f>H107-H103</f>
        <v>#REF!</v>
      </c>
      <c r="I108" s="57" t="e">
        <f>I107-I103</f>
        <v>#REF!</v>
      </c>
      <c r="J108" s="57"/>
      <c r="K108" s="197" t="e">
        <f>K107-K103</f>
        <v>#REF!</v>
      </c>
      <c r="L108" s="57" t="e">
        <f>L107-L103</f>
        <v>#REF!</v>
      </c>
      <c r="M108" s="57" t="e">
        <f>M107-M103</f>
        <v>#REF!</v>
      </c>
      <c r="N108" s="57" t="e">
        <f>N107-N103</f>
        <v>#REF!</v>
      </c>
      <c r="O108" s="102"/>
      <c r="P108" s="171" t="e">
        <f>SUM(E108:O108)</f>
        <v>#REF!</v>
      </c>
      <c r="Q108" s="106"/>
      <c r="R108" s="106"/>
      <c r="S108" s="98"/>
      <c r="T108" s="98"/>
      <c r="U108" s="98"/>
      <c r="V108" s="98"/>
      <c r="W108" s="106"/>
      <c r="X108" s="106"/>
      <c r="Y108" s="106"/>
      <c r="Z108" s="106"/>
      <c r="AA108" s="106"/>
      <c r="AB108" s="98"/>
      <c r="AC108" s="98"/>
      <c r="AD108" s="98"/>
      <c r="AE108" s="98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5"/>
      <c r="AS108" s="105"/>
      <c r="AT108" s="105"/>
      <c r="AU108" s="105"/>
      <c r="AV108" s="105"/>
      <c r="AW108" s="105"/>
      <c r="AX108" s="105"/>
      <c r="AY108" s="105"/>
      <c r="AZ108" s="105"/>
    </row>
    <row r="109" spans="1:52" s="13" customFormat="1" ht="26.25" customHeight="1" thickBot="1">
      <c r="A109" s="27"/>
      <c r="B109" s="28"/>
      <c r="C109" s="28"/>
      <c r="D109" s="28"/>
      <c r="E109" s="48" t="s">
        <v>57</v>
      </c>
      <c r="F109" s="47" t="s">
        <v>56</v>
      </c>
      <c r="G109" s="49"/>
      <c r="H109" s="28"/>
      <c r="I109" s="28"/>
      <c r="J109" s="28"/>
      <c r="K109" s="182"/>
      <c r="L109" s="28"/>
      <c r="M109" s="28"/>
      <c r="N109" s="29"/>
      <c r="O109" s="105"/>
      <c r="P109" s="168"/>
      <c r="Q109" s="106"/>
      <c r="R109" s="106"/>
      <c r="S109" s="98"/>
      <c r="T109" s="98"/>
      <c r="U109" s="98"/>
      <c r="V109" s="98"/>
      <c r="W109" s="106"/>
      <c r="X109" s="106"/>
      <c r="Y109" s="106"/>
      <c r="Z109" s="106"/>
      <c r="AA109" s="106"/>
      <c r="AB109" s="98"/>
      <c r="AC109" s="98"/>
      <c r="AD109" s="98"/>
      <c r="AE109" s="98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5"/>
      <c r="AS109" s="105"/>
      <c r="AT109" s="105"/>
      <c r="AU109" s="105"/>
      <c r="AV109" s="105"/>
      <c r="AW109" s="105"/>
      <c r="AX109" s="105"/>
      <c r="AY109" s="105"/>
      <c r="AZ109" s="105"/>
    </row>
    <row r="110" spans="1:52" s="13" customFormat="1" ht="40.799999999999997">
      <c r="A110" s="450">
        <v>1</v>
      </c>
      <c r="B110" s="31" t="s">
        <v>37</v>
      </c>
      <c r="C110" s="452"/>
      <c r="D110" s="52" t="s">
        <v>5</v>
      </c>
      <c r="E110" s="53">
        <f>'Приложение 1 (ОТЧЕТНЫЙ ПЕРИОД) '!E51</f>
        <v>0</v>
      </c>
      <c r="F110" s="53">
        <f>'Приложение 1 (ОТЧЕТНЫЙ ПЕРИОД) '!F51</f>
        <v>0</v>
      </c>
      <c r="G110" s="53">
        <f>'Приложение 1 (ОТЧЕТНЫЙ ПЕРИОД) '!G51</f>
        <v>0</v>
      </c>
      <c r="H110" s="53" t="e">
        <f>'Приложение 1 (ОТЧЕТНЫЙ ПЕРИОД) '!#REF!</f>
        <v>#REF!</v>
      </c>
      <c r="I110" s="53">
        <f>'Приложение 1 (ОТЧЕТНЫЙ ПЕРИОД) '!H51</f>
        <v>0</v>
      </c>
      <c r="J110" s="660"/>
      <c r="K110" s="198">
        <f>'Приложение 1 (ОТЧЕТНЫЙ ПЕРИОД) '!J51</f>
        <v>3.7310000000000003</v>
      </c>
      <c r="L110" s="53">
        <f>'Приложение 1 (ОТЧЕТНЫЙ ПЕРИОД) '!K51</f>
        <v>0</v>
      </c>
      <c r="M110" s="53">
        <f>'Приложение 1 (ОТЧЕТНЫЙ ПЕРИОД) '!L51</f>
        <v>16.719000000000001</v>
      </c>
      <c r="N110" s="54">
        <f>'Приложение 1 (ОТЧЕТНЫЙ ПЕРИОД) '!N51</f>
        <v>20.45</v>
      </c>
      <c r="O110" s="105"/>
      <c r="P110" s="168"/>
      <c r="Q110" s="106"/>
      <c r="R110" s="697" t="str">
        <f>B111</f>
        <v>КУЛЬТУРА</v>
      </c>
      <c r="S110" s="125" t="str">
        <f>D110</f>
        <v>Всего</v>
      </c>
      <c r="T110" s="125">
        <f>E110</f>
        <v>0</v>
      </c>
      <c r="U110" s="125">
        <f t="shared" ref="U110:V110" si="33">F110</f>
        <v>0</v>
      </c>
      <c r="V110" s="125">
        <f t="shared" si="33"/>
        <v>0</v>
      </c>
      <c r="W110" s="125" t="e">
        <f>F110/E110%</f>
        <v>#DIV/0!</v>
      </c>
      <c r="X110" s="126" t="e">
        <f>G110/F110%</f>
        <v>#DIV/0!</v>
      </c>
      <c r="Y110" s="223" t="e">
        <f>V110/T110%</f>
        <v>#DIV/0!</v>
      </c>
      <c r="Z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5"/>
      <c r="AS110" s="105"/>
      <c r="AT110" s="105"/>
      <c r="AU110" s="105"/>
      <c r="AV110" s="105"/>
      <c r="AW110" s="105"/>
      <c r="AX110" s="105"/>
      <c r="AY110" s="105"/>
      <c r="AZ110" s="105"/>
    </row>
    <row r="111" spans="1:52" s="13" customFormat="1" ht="23.25" customHeight="1">
      <c r="A111" s="450"/>
      <c r="B111" s="457" t="str">
        <f>F109</f>
        <v>КУЛЬТУРА</v>
      </c>
      <c r="C111" s="452"/>
      <c r="D111" s="17" t="s">
        <v>14</v>
      </c>
      <c r="E111" s="50">
        <f>'Приложение 1 (ОТЧЕТНЫЙ ПЕРИОД) '!E52</f>
        <v>0</v>
      </c>
      <c r="F111" s="50">
        <f>'Приложение 1 (ОТЧЕТНЫЙ ПЕРИОД) '!F52</f>
        <v>0</v>
      </c>
      <c r="G111" s="50">
        <f>'Приложение 1 (ОТЧЕТНЫЙ ПЕРИОД) '!G52</f>
        <v>0</v>
      </c>
      <c r="H111" s="50" t="e">
        <f>'Приложение 1 (ОТЧЕТНЫЙ ПЕРИОД) '!#REF!</f>
        <v>#REF!</v>
      </c>
      <c r="I111" s="50">
        <f>'Приложение 1 (ОТЧЕТНЫЙ ПЕРИОД) '!H52</f>
        <v>0</v>
      </c>
      <c r="J111" s="661"/>
      <c r="K111" s="199">
        <f>'Приложение 1 (ОТЧЕТНЫЙ ПЕРИОД) '!J52</f>
        <v>3.4460000000000002</v>
      </c>
      <c r="L111" s="50">
        <f>'Приложение 1 (ОТЧЕТНЫЙ ПЕРИОД) '!K52</f>
        <v>0</v>
      </c>
      <c r="M111" s="50">
        <f>'Приложение 1 (ОТЧЕТНЫЙ ПЕРИОД) '!L52</f>
        <v>14.657999999999999</v>
      </c>
      <c r="N111" s="55">
        <f>'Приложение 1 (ОТЧЕТНЫЙ ПЕРИОД) '!N52</f>
        <v>18.103999999999999</v>
      </c>
      <c r="O111" s="105"/>
      <c r="P111" s="168"/>
      <c r="Q111" s="106"/>
      <c r="R111" s="698"/>
      <c r="S111" s="123"/>
      <c r="T111" s="123"/>
      <c r="U111" s="123"/>
      <c r="V111" s="123"/>
      <c r="W111" s="119"/>
      <c r="X111" s="120"/>
      <c r="Y111" s="106"/>
      <c r="Z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5"/>
      <c r="AS111" s="105"/>
      <c r="AT111" s="105"/>
      <c r="AU111" s="105"/>
      <c r="AV111" s="105"/>
      <c r="AW111" s="105"/>
      <c r="AX111" s="105"/>
      <c r="AY111" s="105"/>
      <c r="AZ111" s="105"/>
    </row>
    <row r="112" spans="1:52" s="13" customFormat="1" ht="23.25" customHeight="1">
      <c r="A112" s="450"/>
      <c r="B112" s="663"/>
      <c r="C112" s="452"/>
      <c r="D112" s="17" t="s">
        <v>6</v>
      </c>
      <c r="E112" s="50">
        <f>'Приложение 1 (ОТЧЕТНЫЙ ПЕРИОД) '!E53</f>
        <v>0</v>
      </c>
      <c r="F112" s="50">
        <f>'Приложение 1 (ОТЧЕТНЫЙ ПЕРИОД) '!F53</f>
        <v>0</v>
      </c>
      <c r="G112" s="50">
        <f>'Приложение 1 (ОТЧЕТНЫЙ ПЕРИОД) '!G53</f>
        <v>0</v>
      </c>
      <c r="H112" s="50" t="e">
        <f>'Приложение 1 (ОТЧЕТНЫЙ ПЕРИОД) '!#REF!</f>
        <v>#REF!</v>
      </c>
      <c r="I112" s="50">
        <f>'Приложение 1 (ОТЧЕТНЫЙ ПЕРИОД) '!H53</f>
        <v>0</v>
      </c>
      <c r="J112" s="661"/>
      <c r="K112" s="199">
        <f>'Приложение 1 (ОТЧЕТНЫЙ ПЕРИОД) '!J53</f>
        <v>0.27600000000000002</v>
      </c>
      <c r="L112" s="50">
        <f>'Приложение 1 (ОТЧЕТНЫЙ ПЕРИОД) '!K53</f>
        <v>0</v>
      </c>
      <c r="M112" s="50">
        <f>'Приложение 1 (ОТЧЕТНЫЙ ПЕРИОД) '!L53</f>
        <v>1.9990000000000001</v>
      </c>
      <c r="N112" s="55">
        <f>'Приложение 1 (ОТЧЕТНЫЙ ПЕРИОД) '!N53</f>
        <v>2.2750000000000004</v>
      </c>
      <c r="O112" s="105"/>
      <c r="P112" s="168"/>
      <c r="Q112" s="106"/>
      <c r="R112" s="698"/>
      <c r="S112" s="123"/>
      <c r="T112" s="123"/>
      <c r="U112" s="123"/>
      <c r="V112" s="123"/>
      <c r="W112" s="119"/>
      <c r="X112" s="120"/>
      <c r="Y112" s="106"/>
      <c r="Z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5"/>
      <c r="AS112" s="105"/>
      <c r="AT112" s="105"/>
      <c r="AU112" s="105"/>
      <c r="AV112" s="105"/>
      <c r="AW112" s="105"/>
      <c r="AX112" s="105"/>
      <c r="AY112" s="105"/>
      <c r="AZ112" s="105"/>
    </row>
    <row r="113" spans="1:52" s="13" customFormat="1" ht="23.25" customHeight="1" thickBot="1">
      <c r="A113" s="451"/>
      <c r="B113" s="664"/>
      <c r="C113" s="453"/>
      <c r="D113" s="256" t="s">
        <v>7</v>
      </c>
      <c r="E113" s="275">
        <f>'Приложение 1 (ОТЧЕТНЫЙ ПЕРИОД) '!E54</f>
        <v>0</v>
      </c>
      <c r="F113" s="275">
        <f>'Приложение 1 (ОТЧЕТНЫЙ ПЕРИОД) '!F54</f>
        <v>0</v>
      </c>
      <c r="G113" s="275">
        <f>'Приложение 1 (ОТЧЕТНЫЙ ПЕРИОД) '!G54</f>
        <v>0</v>
      </c>
      <c r="H113" s="275" t="e">
        <f>'Приложение 1 (ОТЧЕТНЫЙ ПЕРИОД) '!#REF!</f>
        <v>#REF!</v>
      </c>
      <c r="I113" s="275">
        <f>'Приложение 1 (ОТЧЕТНЫЙ ПЕРИОД) '!H54</f>
        <v>0</v>
      </c>
      <c r="J113" s="662"/>
      <c r="K113" s="276">
        <f>'Приложение 1 (ОТЧЕТНЫЙ ПЕРИОД) '!J54</f>
        <v>8.9999999999999993E-3</v>
      </c>
      <c r="L113" s="275">
        <f>'Приложение 1 (ОТЧЕТНЫЙ ПЕРИОД) '!K54</f>
        <v>0</v>
      </c>
      <c r="M113" s="275">
        <f>'Приложение 1 (ОТЧЕТНЫЙ ПЕРИОД) '!L54</f>
        <v>6.2E-2</v>
      </c>
      <c r="N113" s="277">
        <f>'Приложение 1 (ОТЧЕТНЫЙ ПЕРИОД) '!N54</f>
        <v>7.0999999999999994E-2</v>
      </c>
      <c r="O113" s="105"/>
      <c r="P113" s="168"/>
      <c r="Q113" s="106"/>
      <c r="R113" s="699"/>
      <c r="S113" s="124"/>
      <c r="T113" s="124"/>
      <c r="U113" s="124"/>
      <c r="V113" s="124"/>
      <c r="W113" s="121"/>
      <c r="X113" s="122"/>
      <c r="Y113" s="106"/>
      <c r="Z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5"/>
      <c r="AS113" s="105"/>
      <c r="AT113" s="105"/>
      <c r="AU113" s="105"/>
      <c r="AV113" s="105"/>
      <c r="AW113" s="105"/>
      <c r="AX113" s="105"/>
      <c r="AY113" s="105"/>
      <c r="AZ113" s="105"/>
    </row>
    <row r="114" spans="1:52" s="13" customFormat="1" ht="22.8">
      <c r="A114"/>
      <c r="B114"/>
      <c r="C114" s="59"/>
      <c r="D114" s="60" t="s">
        <v>62</v>
      </c>
      <c r="E114" s="61">
        <f>E111+E112+E113</f>
        <v>0</v>
      </c>
      <c r="F114" s="61">
        <f>F111+F112+F113</f>
        <v>0</v>
      </c>
      <c r="G114" s="61">
        <f>G111+G112+G113</f>
        <v>0</v>
      </c>
      <c r="H114" s="61" t="e">
        <f>H111+H112+H113</f>
        <v>#REF!</v>
      </c>
      <c r="I114" s="61">
        <f>I111+I112+I113</f>
        <v>0</v>
      </c>
      <c r="J114" s="61"/>
      <c r="K114" s="196">
        <f>K111+K112+K113</f>
        <v>3.7310000000000003</v>
      </c>
      <c r="L114" s="61">
        <f>L111+L112+L113</f>
        <v>0</v>
      </c>
      <c r="M114" s="61">
        <f>M111+M112+M113</f>
        <v>16.719000000000001</v>
      </c>
      <c r="N114" s="61">
        <f>N111+N112+N113</f>
        <v>20.45</v>
      </c>
      <c r="O114" s="110"/>
      <c r="P114" s="172" t="e">
        <f>SUM(E114:O114)</f>
        <v>#REF!</v>
      </c>
      <c r="Q114" s="106"/>
      <c r="R114" s="106"/>
      <c r="S114" s="98"/>
      <c r="T114" s="98"/>
      <c r="U114" s="98"/>
      <c r="V114" s="98"/>
      <c r="W114" s="106"/>
      <c r="X114" s="106"/>
      <c r="Y114" s="106"/>
      <c r="Z114" s="106"/>
      <c r="AA114" s="106"/>
      <c r="AB114" s="98"/>
      <c r="AC114" s="98"/>
      <c r="AD114" s="98"/>
      <c r="AE114" s="98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5"/>
      <c r="AS114" s="105"/>
      <c r="AT114" s="105"/>
      <c r="AU114" s="105"/>
      <c r="AV114" s="105"/>
      <c r="AW114" s="105"/>
      <c r="AX114" s="105"/>
      <c r="AY114" s="105"/>
      <c r="AZ114" s="105"/>
    </row>
    <row r="115" spans="1:52" s="13" customFormat="1" ht="23.4" thickBot="1">
      <c r="A115"/>
      <c r="B115"/>
      <c r="C115"/>
      <c r="D115" s="58" t="s">
        <v>62</v>
      </c>
      <c r="E115" s="57">
        <f>E114-E110</f>
        <v>0</v>
      </c>
      <c r="F115" s="57">
        <f>F114-F110</f>
        <v>0</v>
      </c>
      <c r="G115" s="57">
        <f>G114-G110</f>
        <v>0</v>
      </c>
      <c r="H115" s="57" t="e">
        <f>H114-H110</f>
        <v>#REF!</v>
      </c>
      <c r="I115" s="57">
        <f>I114-I110</f>
        <v>0</v>
      </c>
      <c r="J115" s="57"/>
      <c r="K115" s="197">
        <f>K114-K110</f>
        <v>0</v>
      </c>
      <c r="L115" s="57">
        <f>L114-L110</f>
        <v>0</v>
      </c>
      <c r="M115" s="57">
        <f>M114-M110</f>
        <v>0</v>
      </c>
      <c r="N115" s="57">
        <f>N114-N110</f>
        <v>0</v>
      </c>
      <c r="O115" s="102"/>
      <c r="P115" s="171" t="e">
        <f>SUM(E115:O115)</f>
        <v>#REF!</v>
      </c>
      <c r="Q115" s="106"/>
      <c r="R115" s="106"/>
      <c r="S115" s="98"/>
      <c r="T115" s="98"/>
      <c r="U115" s="98"/>
      <c r="V115" s="98"/>
      <c r="W115" s="106"/>
      <c r="X115" s="106"/>
      <c r="Y115" s="106"/>
      <c r="Z115" s="106"/>
      <c r="AA115" s="106"/>
      <c r="AB115" s="98"/>
      <c r="AC115" s="98"/>
      <c r="AD115" s="98"/>
      <c r="AE115" s="98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5"/>
      <c r="AS115" s="105"/>
      <c r="AT115" s="105"/>
      <c r="AU115" s="105"/>
      <c r="AV115" s="105"/>
      <c r="AW115" s="105"/>
      <c r="AX115" s="105"/>
      <c r="AY115" s="105"/>
      <c r="AZ115" s="105"/>
    </row>
    <row r="116" spans="1:52" s="13" customFormat="1" ht="32.25" customHeight="1" thickBot="1">
      <c r="A116" s="27"/>
      <c r="B116" s="28"/>
      <c r="C116" s="28"/>
      <c r="D116" s="28"/>
      <c r="E116" s="48" t="s">
        <v>59</v>
      </c>
      <c r="F116" s="47" t="s">
        <v>58</v>
      </c>
      <c r="G116" s="49"/>
      <c r="H116" s="28"/>
      <c r="I116" s="28"/>
      <c r="J116" s="28"/>
      <c r="K116" s="182"/>
      <c r="L116" s="28"/>
      <c r="M116" s="28"/>
      <c r="N116" s="29"/>
      <c r="O116" s="105"/>
      <c r="P116" s="168"/>
      <c r="Q116" s="106"/>
      <c r="R116" s="106"/>
      <c r="S116" s="98"/>
      <c r="T116" s="98"/>
      <c r="U116" s="98"/>
      <c r="V116" s="98"/>
      <c r="W116" s="106"/>
      <c r="X116" s="106"/>
      <c r="Y116" s="106"/>
      <c r="Z116" s="106"/>
      <c r="AA116" s="106"/>
      <c r="AB116" s="98"/>
      <c r="AC116" s="98"/>
      <c r="AD116" s="98"/>
      <c r="AE116" s="98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5"/>
      <c r="AS116" s="105"/>
      <c r="AT116" s="105"/>
      <c r="AU116" s="105"/>
      <c r="AV116" s="105"/>
      <c r="AW116" s="105"/>
      <c r="AX116" s="105"/>
      <c r="AY116" s="105"/>
      <c r="AZ116" s="105"/>
    </row>
    <row r="117" spans="1:52" s="13" customFormat="1" ht="40.799999999999997">
      <c r="A117" s="450" t="str">
        <f>E116</f>
        <v>XI</v>
      </c>
      <c r="B117" s="31" t="s">
        <v>37</v>
      </c>
      <c r="C117" s="452"/>
      <c r="D117" s="52" t="s">
        <v>5</v>
      </c>
      <c r="E117" s="53" t="e">
        <f>'Приложение 1 (ОТЧЕТНЫЙ ПЕРИОД) '!#REF!</f>
        <v>#REF!</v>
      </c>
      <c r="F117" s="53" t="e">
        <f>'Приложение 1 (ОТЧЕТНЫЙ ПЕРИОД) '!#REF!</f>
        <v>#REF!</v>
      </c>
      <c r="G117" s="53" t="e">
        <f>'Приложение 1 (ОТЧЕТНЫЙ ПЕРИОД) '!#REF!</f>
        <v>#REF!</v>
      </c>
      <c r="H117" s="53" t="e">
        <f>'Приложение 1 (ОТЧЕТНЫЙ ПЕРИОД) '!#REF!</f>
        <v>#REF!</v>
      </c>
      <c r="I117" s="53" t="e">
        <f>'Приложение 1 (ОТЧЕТНЫЙ ПЕРИОД) '!#REF!</f>
        <v>#REF!</v>
      </c>
      <c r="J117" s="660"/>
      <c r="K117" s="198" t="e">
        <f>'Приложение 1 (ОТЧЕТНЫЙ ПЕРИОД) '!#REF!</f>
        <v>#REF!</v>
      </c>
      <c r="L117" s="53" t="e">
        <f>'Приложение 1 (ОТЧЕТНЫЙ ПЕРИОД) '!#REF!</f>
        <v>#REF!</v>
      </c>
      <c r="M117" s="53" t="e">
        <f>'Приложение 1 (ОТЧЕТНЫЙ ПЕРИОД) '!#REF!</f>
        <v>#REF!</v>
      </c>
      <c r="N117" s="54" t="e">
        <f>'Приложение 1 (ОТЧЕТНЫЙ ПЕРИОД) '!#REF!</f>
        <v>#REF!</v>
      </c>
      <c r="O117" s="105"/>
      <c r="P117" s="168"/>
      <c r="Q117" s="106"/>
      <c r="R117" s="697" t="str">
        <f>B118</f>
        <v>МАЛОЕ И СРЕДНЕЕ ПРЕДПРИНИМАТЕЛЬСТВО</v>
      </c>
      <c r="S117" s="125" t="str">
        <f>D117</f>
        <v>Всего</v>
      </c>
      <c r="T117" s="125" t="e">
        <f>E117</f>
        <v>#REF!</v>
      </c>
      <c r="U117" s="125" t="e">
        <f t="shared" ref="U117:V117" si="34">F117</f>
        <v>#REF!</v>
      </c>
      <c r="V117" s="125" t="e">
        <f t="shared" si="34"/>
        <v>#REF!</v>
      </c>
      <c r="W117" s="125" t="e">
        <f>F117/E117%</f>
        <v>#REF!</v>
      </c>
      <c r="X117" s="126" t="e">
        <f>G117/F117%</f>
        <v>#REF!</v>
      </c>
      <c r="Y117" s="223" t="e">
        <f>V117/T117%</f>
        <v>#REF!</v>
      </c>
      <c r="Z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5"/>
      <c r="AS117" s="105"/>
      <c r="AT117" s="105"/>
      <c r="AU117" s="105"/>
      <c r="AV117" s="105"/>
      <c r="AW117" s="105"/>
      <c r="AX117" s="105"/>
      <c r="AY117" s="105"/>
      <c r="AZ117" s="105"/>
    </row>
    <row r="118" spans="1:52" s="13" customFormat="1" ht="23.25" customHeight="1">
      <c r="A118" s="450"/>
      <c r="B118" s="457" t="str">
        <f>F116</f>
        <v>МАЛОЕ И СРЕДНЕЕ ПРЕДПРИНИМАТЕЛЬСТВО</v>
      </c>
      <c r="C118" s="452"/>
      <c r="D118" s="17" t="s">
        <v>14</v>
      </c>
      <c r="E118" s="50" t="e">
        <f>'Приложение 1 (ОТЧЕТНЫЙ ПЕРИОД) '!#REF!</f>
        <v>#REF!</v>
      </c>
      <c r="F118" s="50" t="e">
        <f>'Приложение 1 (ОТЧЕТНЫЙ ПЕРИОД) '!#REF!</f>
        <v>#REF!</v>
      </c>
      <c r="G118" s="50" t="e">
        <f>'Приложение 1 (ОТЧЕТНЫЙ ПЕРИОД) '!#REF!</f>
        <v>#REF!</v>
      </c>
      <c r="H118" s="50" t="e">
        <f>'Приложение 1 (ОТЧЕТНЫЙ ПЕРИОД) '!#REF!</f>
        <v>#REF!</v>
      </c>
      <c r="I118" s="50" t="e">
        <f>'Приложение 1 (ОТЧЕТНЫЙ ПЕРИОД) '!#REF!</f>
        <v>#REF!</v>
      </c>
      <c r="J118" s="661"/>
      <c r="K118" s="199" t="e">
        <f>'Приложение 1 (ОТЧЕТНЫЙ ПЕРИОД) '!#REF!</f>
        <v>#REF!</v>
      </c>
      <c r="L118" s="50" t="e">
        <f>'Приложение 1 (ОТЧЕТНЫЙ ПЕРИОД) '!#REF!</f>
        <v>#REF!</v>
      </c>
      <c r="M118" s="50" t="e">
        <f>'Приложение 1 (ОТЧЕТНЫЙ ПЕРИОД) '!#REF!</f>
        <v>#REF!</v>
      </c>
      <c r="N118" s="55" t="e">
        <f>'Приложение 1 (ОТЧЕТНЫЙ ПЕРИОД) '!#REF!</f>
        <v>#REF!</v>
      </c>
      <c r="O118" s="105"/>
      <c r="P118" s="168"/>
      <c r="Q118" s="106"/>
      <c r="R118" s="698"/>
      <c r="S118" s="123"/>
      <c r="T118" s="123"/>
      <c r="U118" s="123"/>
      <c r="V118" s="123"/>
      <c r="W118" s="119"/>
      <c r="X118" s="120"/>
      <c r="Y118" s="106"/>
      <c r="Z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5"/>
      <c r="AS118" s="105"/>
      <c r="AT118" s="105"/>
      <c r="AU118" s="105"/>
      <c r="AV118" s="105"/>
      <c r="AW118" s="105"/>
      <c r="AX118" s="105"/>
      <c r="AY118" s="105"/>
      <c r="AZ118" s="105"/>
    </row>
    <row r="119" spans="1:52" s="13" customFormat="1" ht="23.25" customHeight="1">
      <c r="A119" s="450"/>
      <c r="B119" s="663"/>
      <c r="C119" s="452"/>
      <c r="D119" s="17" t="s">
        <v>6</v>
      </c>
      <c r="E119" s="50" t="e">
        <f>'Приложение 1 (ОТЧЕТНЫЙ ПЕРИОД) '!#REF!</f>
        <v>#REF!</v>
      </c>
      <c r="F119" s="50" t="e">
        <f>'Приложение 1 (ОТЧЕТНЫЙ ПЕРИОД) '!#REF!</f>
        <v>#REF!</v>
      </c>
      <c r="G119" s="50" t="e">
        <f>'Приложение 1 (ОТЧЕТНЫЙ ПЕРИОД) '!#REF!</f>
        <v>#REF!</v>
      </c>
      <c r="H119" s="50" t="e">
        <f>'Приложение 1 (ОТЧЕТНЫЙ ПЕРИОД) '!#REF!</f>
        <v>#REF!</v>
      </c>
      <c r="I119" s="50" t="e">
        <f>'Приложение 1 (ОТЧЕТНЫЙ ПЕРИОД) '!#REF!</f>
        <v>#REF!</v>
      </c>
      <c r="J119" s="661"/>
      <c r="K119" s="199" t="e">
        <f>'Приложение 1 (ОТЧЕТНЫЙ ПЕРИОД) '!#REF!</f>
        <v>#REF!</v>
      </c>
      <c r="L119" s="50" t="e">
        <f>'Приложение 1 (ОТЧЕТНЫЙ ПЕРИОД) '!#REF!</f>
        <v>#REF!</v>
      </c>
      <c r="M119" s="50" t="e">
        <f>'Приложение 1 (ОТЧЕТНЫЙ ПЕРИОД) '!#REF!</f>
        <v>#REF!</v>
      </c>
      <c r="N119" s="55" t="e">
        <f>'Приложение 1 (ОТЧЕТНЫЙ ПЕРИОД) '!#REF!</f>
        <v>#REF!</v>
      </c>
      <c r="O119" s="105"/>
      <c r="P119" s="168"/>
      <c r="Q119" s="106"/>
      <c r="R119" s="698"/>
      <c r="S119" s="123"/>
      <c r="T119" s="123"/>
      <c r="U119" s="123"/>
      <c r="V119" s="123"/>
      <c r="W119" s="119"/>
      <c r="X119" s="120"/>
      <c r="Y119" s="106"/>
      <c r="Z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5"/>
      <c r="AS119" s="105"/>
      <c r="AT119" s="105"/>
      <c r="AU119" s="105"/>
      <c r="AV119" s="105"/>
      <c r="AW119" s="105"/>
      <c r="AX119" s="105"/>
      <c r="AY119" s="105"/>
      <c r="AZ119" s="105"/>
    </row>
    <row r="120" spans="1:52" s="13" customFormat="1" ht="23.25" customHeight="1" thickBot="1">
      <c r="A120" s="451"/>
      <c r="B120" s="664"/>
      <c r="C120" s="453"/>
      <c r="D120" s="256" t="s">
        <v>7</v>
      </c>
      <c r="E120" s="275" t="e">
        <f>'Приложение 1 (ОТЧЕТНЫЙ ПЕРИОД) '!#REF!</f>
        <v>#REF!</v>
      </c>
      <c r="F120" s="275" t="e">
        <f>'Приложение 1 (ОТЧЕТНЫЙ ПЕРИОД) '!#REF!</f>
        <v>#REF!</v>
      </c>
      <c r="G120" s="275" t="e">
        <f>'Приложение 1 (ОТЧЕТНЫЙ ПЕРИОД) '!#REF!</f>
        <v>#REF!</v>
      </c>
      <c r="H120" s="275" t="e">
        <f>'Приложение 1 (ОТЧЕТНЫЙ ПЕРИОД) '!#REF!</f>
        <v>#REF!</v>
      </c>
      <c r="I120" s="275" t="e">
        <f>'Приложение 1 (ОТЧЕТНЫЙ ПЕРИОД) '!#REF!</f>
        <v>#REF!</v>
      </c>
      <c r="J120" s="662"/>
      <c r="K120" s="276" t="e">
        <f>'Приложение 1 (ОТЧЕТНЫЙ ПЕРИОД) '!#REF!</f>
        <v>#REF!</v>
      </c>
      <c r="L120" s="275" t="e">
        <f>'Приложение 1 (ОТЧЕТНЫЙ ПЕРИОД) '!#REF!</f>
        <v>#REF!</v>
      </c>
      <c r="M120" s="275" t="e">
        <f>'Приложение 1 (ОТЧЕТНЫЙ ПЕРИОД) '!#REF!</f>
        <v>#REF!</v>
      </c>
      <c r="N120" s="277" t="e">
        <f>'Приложение 1 (ОТЧЕТНЫЙ ПЕРИОД) '!#REF!</f>
        <v>#REF!</v>
      </c>
      <c r="O120" s="105"/>
      <c r="P120" s="168"/>
      <c r="Q120" s="106"/>
      <c r="R120" s="699"/>
      <c r="S120" s="124"/>
      <c r="T120" s="124"/>
      <c r="U120" s="124"/>
      <c r="V120" s="124"/>
      <c r="W120" s="121"/>
      <c r="X120" s="122"/>
      <c r="Y120" s="106"/>
      <c r="Z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5"/>
      <c r="AS120" s="105"/>
      <c r="AT120" s="105"/>
      <c r="AU120" s="105"/>
      <c r="AV120" s="105"/>
      <c r="AW120" s="105"/>
      <c r="AX120" s="105"/>
      <c r="AY120" s="105"/>
      <c r="AZ120" s="105"/>
    </row>
    <row r="121" spans="1:52" s="13" customFormat="1" ht="22.8">
      <c r="A121"/>
      <c r="B121"/>
      <c r="C121" s="59"/>
      <c r="D121" s="60" t="s">
        <v>62</v>
      </c>
      <c r="E121" s="61" t="e">
        <f>E118+E119+E120</f>
        <v>#REF!</v>
      </c>
      <c r="F121" s="61" t="e">
        <f>F118+F119+F120</f>
        <v>#REF!</v>
      </c>
      <c r="G121" s="61" t="e">
        <f>G118+G119+G120</f>
        <v>#REF!</v>
      </c>
      <c r="H121" s="61" t="e">
        <f>H118+H119+H120</f>
        <v>#REF!</v>
      </c>
      <c r="I121" s="61" t="e">
        <f>I118+I119+I120</f>
        <v>#REF!</v>
      </c>
      <c r="J121" s="61"/>
      <c r="K121" s="196" t="e">
        <f>K118+K119+K120</f>
        <v>#REF!</v>
      </c>
      <c r="L121" s="61" t="e">
        <f>L118+L119+L120</f>
        <v>#REF!</v>
      </c>
      <c r="M121" s="61" t="e">
        <f>M118+M119+M120</f>
        <v>#REF!</v>
      </c>
      <c r="N121" s="61" t="e">
        <f>N118+N119+N120</f>
        <v>#REF!</v>
      </c>
      <c r="O121" s="110"/>
      <c r="P121" s="172" t="e">
        <f>SUM(E121:O121)</f>
        <v>#REF!</v>
      </c>
      <c r="Q121" s="106"/>
      <c r="R121" s="106"/>
      <c r="S121" s="98"/>
      <c r="T121" s="98"/>
      <c r="U121" s="98"/>
      <c r="V121" s="98"/>
      <c r="W121" s="106"/>
      <c r="X121" s="106"/>
      <c r="Y121" s="106"/>
      <c r="Z121" s="106"/>
      <c r="AA121" s="106"/>
      <c r="AB121" s="98"/>
      <c r="AC121" s="98"/>
      <c r="AD121" s="98"/>
      <c r="AE121" s="98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5"/>
      <c r="AS121" s="105"/>
      <c r="AT121" s="105"/>
      <c r="AU121" s="105"/>
      <c r="AV121" s="105"/>
      <c r="AW121" s="105"/>
      <c r="AX121" s="105"/>
      <c r="AY121" s="105"/>
      <c r="AZ121" s="105"/>
    </row>
    <row r="122" spans="1:52" s="13" customFormat="1" ht="23.4" thickBot="1">
      <c r="A122"/>
      <c r="B122"/>
      <c r="C122"/>
      <c r="D122" s="58" t="s">
        <v>62</v>
      </c>
      <c r="E122" s="57" t="e">
        <f>E121-E117</f>
        <v>#REF!</v>
      </c>
      <c r="F122" s="57" t="e">
        <f>F121-F117</f>
        <v>#REF!</v>
      </c>
      <c r="G122" s="57" t="e">
        <f>G121-G117</f>
        <v>#REF!</v>
      </c>
      <c r="H122" s="57" t="e">
        <f>H121-H117</f>
        <v>#REF!</v>
      </c>
      <c r="I122" s="57" t="e">
        <f>I121-I117</f>
        <v>#REF!</v>
      </c>
      <c r="J122" s="57"/>
      <c r="K122" s="197" t="e">
        <f>K121-K117</f>
        <v>#REF!</v>
      </c>
      <c r="L122" s="57" t="e">
        <f>L121-L117</f>
        <v>#REF!</v>
      </c>
      <c r="M122" s="57" t="e">
        <f>M121-M117</f>
        <v>#REF!</v>
      </c>
      <c r="N122" s="57" t="e">
        <f>N121-N117</f>
        <v>#REF!</v>
      </c>
      <c r="O122" s="102"/>
      <c r="P122" s="171" t="e">
        <f>SUM(E122:O122)</f>
        <v>#REF!</v>
      </c>
      <c r="Q122" s="106"/>
      <c r="R122" s="106"/>
      <c r="S122" s="98"/>
      <c r="T122" s="98"/>
      <c r="U122" s="98"/>
      <c r="V122" s="98"/>
      <c r="W122" s="106"/>
      <c r="X122" s="106"/>
      <c r="Y122" s="106"/>
      <c r="Z122" s="106"/>
      <c r="AA122" s="106"/>
      <c r="AB122" s="98"/>
      <c r="AC122" s="98"/>
      <c r="AD122" s="98"/>
      <c r="AE122" s="98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5"/>
      <c r="AS122" s="105"/>
      <c r="AT122" s="105"/>
      <c r="AU122" s="105"/>
      <c r="AV122" s="105"/>
      <c r="AW122" s="105"/>
      <c r="AX122" s="105"/>
      <c r="AY122" s="105"/>
      <c r="AZ122" s="105"/>
    </row>
    <row r="123" spans="1:52" s="13" customFormat="1" ht="32.25" customHeight="1" thickBot="1">
      <c r="A123" s="27"/>
      <c r="B123" s="28"/>
      <c r="C123" s="28"/>
      <c r="D123" s="28"/>
      <c r="E123" s="48" t="s">
        <v>61</v>
      </c>
      <c r="F123" s="47" t="s">
        <v>60</v>
      </c>
      <c r="G123" s="49"/>
      <c r="H123" s="28"/>
      <c r="I123" s="28"/>
      <c r="J123" s="28"/>
      <c r="K123" s="182"/>
      <c r="L123" s="28"/>
      <c r="M123" s="28"/>
      <c r="N123" s="29"/>
      <c r="O123" s="105"/>
      <c r="P123" s="168"/>
      <c r="Q123" s="106"/>
      <c r="R123" s="106"/>
      <c r="S123" s="98"/>
      <c r="T123" s="98"/>
      <c r="U123" s="98"/>
      <c r="V123" s="98"/>
      <c r="W123" s="106"/>
      <c r="X123" s="106"/>
      <c r="Y123" s="106"/>
      <c r="Z123" s="106"/>
      <c r="AA123" s="106"/>
      <c r="AB123" s="98"/>
      <c r="AC123" s="98"/>
      <c r="AD123" s="98"/>
      <c r="AE123" s="98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5"/>
      <c r="AS123" s="105"/>
      <c r="AT123" s="105"/>
      <c r="AU123" s="105"/>
      <c r="AV123" s="105"/>
      <c r="AW123" s="105"/>
      <c r="AX123" s="105"/>
      <c r="AY123" s="105"/>
      <c r="AZ123" s="105"/>
    </row>
    <row r="124" spans="1:52" s="13" customFormat="1" ht="40.799999999999997">
      <c r="A124" s="450" t="str">
        <f>E123</f>
        <v>XII</v>
      </c>
      <c r="B124" s="31" t="s">
        <v>37</v>
      </c>
      <c r="C124" s="452"/>
      <c r="D124" s="52" t="s">
        <v>5</v>
      </c>
      <c r="E124" s="53" t="e">
        <f>'Приложение 1 (ОТЧЕТНЫЙ ПЕРИОД) '!#REF!</f>
        <v>#REF!</v>
      </c>
      <c r="F124" s="53" t="e">
        <f>'Приложение 1 (ОТЧЕТНЫЙ ПЕРИОД) '!#REF!</f>
        <v>#REF!</v>
      </c>
      <c r="G124" s="53" t="e">
        <f>'Приложение 1 (ОТЧЕТНЫЙ ПЕРИОД) '!#REF!</f>
        <v>#REF!</v>
      </c>
      <c r="H124" s="53" t="e">
        <f>'Приложение 1 (ОТЧЕТНЫЙ ПЕРИОД) '!#REF!</f>
        <v>#REF!</v>
      </c>
      <c r="I124" s="53" t="e">
        <f>'Приложение 1 (ОТЧЕТНЫЙ ПЕРИОД) '!#REF!</f>
        <v>#REF!</v>
      </c>
      <c r="J124" s="660"/>
      <c r="K124" s="198" t="e">
        <f>'Приложение 1 (ОТЧЕТНЫЙ ПЕРИОД) '!#REF!</f>
        <v>#REF!</v>
      </c>
      <c r="L124" s="53" t="e">
        <f>'Приложение 1 (ОТЧЕТНЫЙ ПЕРИОД) '!#REF!</f>
        <v>#REF!</v>
      </c>
      <c r="M124" s="53" t="e">
        <f>'Приложение 1 (ОТЧЕТНЫЙ ПЕРИОД) '!#REF!</f>
        <v>#REF!</v>
      </c>
      <c r="N124" s="54" t="e">
        <f>'Приложение 1 (ОТЧЕТНЫЙ ПЕРИОД) '!#REF!</f>
        <v>#REF!</v>
      </c>
      <c r="O124" s="105"/>
      <c r="P124" s="168"/>
      <c r="Q124" s="106"/>
      <c r="R124" s="697" t="str">
        <f>B125</f>
        <v>МЕЖДУНАРОДНАЯ КООПЕРАЦИЯ И ЭКСПОРТ</v>
      </c>
      <c r="S124" s="125" t="str">
        <f>D124</f>
        <v>Всего</v>
      </c>
      <c r="T124" s="125" t="e">
        <f>E124</f>
        <v>#REF!</v>
      </c>
      <c r="U124" s="125" t="e">
        <f t="shared" ref="U124:V124" si="35">F124</f>
        <v>#REF!</v>
      </c>
      <c r="V124" s="125" t="e">
        <f t="shared" si="35"/>
        <v>#REF!</v>
      </c>
      <c r="W124" s="125" t="e">
        <f>F124/E124%</f>
        <v>#REF!</v>
      </c>
      <c r="X124" s="126" t="e">
        <f>G124/F124%</f>
        <v>#REF!</v>
      </c>
      <c r="Y124" s="223" t="e">
        <f>V124/T124%</f>
        <v>#REF!</v>
      </c>
      <c r="Z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5"/>
      <c r="AS124" s="105"/>
      <c r="AT124" s="105"/>
      <c r="AU124" s="105"/>
      <c r="AV124" s="105"/>
      <c r="AW124" s="105"/>
      <c r="AX124" s="105"/>
      <c r="AY124" s="105"/>
      <c r="AZ124" s="105"/>
    </row>
    <row r="125" spans="1:52" s="13" customFormat="1" ht="20.25" customHeight="1">
      <c r="A125" s="450"/>
      <c r="B125" s="457" t="str">
        <f>F123</f>
        <v>МЕЖДУНАРОДНАЯ КООПЕРАЦИЯ И ЭКСПОРТ</v>
      </c>
      <c r="C125" s="452"/>
      <c r="D125" s="17" t="s">
        <v>14</v>
      </c>
      <c r="E125" s="50" t="e">
        <f>'Приложение 1 (ОТЧЕТНЫЙ ПЕРИОД) '!#REF!</f>
        <v>#REF!</v>
      </c>
      <c r="F125" s="50" t="e">
        <f>'Приложение 1 (ОТЧЕТНЫЙ ПЕРИОД) '!#REF!</f>
        <v>#REF!</v>
      </c>
      <c r="G125" s="50" t="e">
        <f>'Приложение 1 (ОТЧЕТНЫЙ ПЕРИОД) '!#REF!</f>
        <v>#REF!</v>
      </c>
      <c r="H125" s="50" t="e">
        <f>'Приложение 1 (ОТЧЕТНЫЙ ПЕРИОД) '!#REF!</f>
        <v>#REF!</v>
      </c>
      <c r="I125" s="50" t="e">
        <f>'Приложение 1 (ОТЧЕТНЫЙ ПЕРИОД) '!#REF!</f>
        <v>#REF!</v>
      </c>
      <c r="J125" s="661"/>
      <c r="K125" s="199" t="e">
        <f>'Приложение 1 (ОТЧЕТНЫЙ ПЕРИОД) '!#REF!</f>
        <v>#REF!</v>
      </c>
      <c r="L125" s="50" t="e">
        <f>'Приложение 1 (ОТЧЕТНЫЙ ПЕРИОД) '!#REF!</f>
        <v>#REF!</v>
      </c>
      <c r="M125" s="50" t="e">
        <f>'Приложение 1 (ОТЧЕТНЫЙ ПЕРИОД) '!#REF!</f>
        <v>#REF!</v>
      </c>
      <c r="N125" s="55" t="e">
        <f>'Приложение 1 (ОТЧЕТНЫЙ ПЕРИОД) '!#REF!</f>
        <v>#REF!</v>
      </c>
      <c r="O125" s="105"/>
      <c r="P125" s="168"/>
      <c r="Q125" s="106"/>
      <c r="R125" s="698"/>
      <c r="S125" s="123"/>
      <c r="T125" s="123"/>
      <c r="U125" s="123"/>
      <c r="V125" s="123"/>
      <c r="W125" s="119"/>
      <c r="X125" s="120"/>
      <c r="Y125" s="106"/>
      <c r="Z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5"/>
      <c r="AS125" s="105"/>
      <c r="AT125" s="105"/>
      <c r="AU125" s="105"/>
      <c r="AV125" s="105"/>
      <c r="AW125" s="105"/>
      <c r="AX125" s="105"/>
      <c r="AY125" s="105"/>
      <c r="AZ125" s="105"/>
    </row>
    <row r="126" spans="1:52" s="13" customFormat="1" ht="20.25" customHeight="1">
      <c r="A126" s="450"/>
      <c r="B126" s="663"/>
      <c r="C126" s="452"/>
      <c r="D126" s="17" t="s">
        <v>6</v>
      </c>
      <c r="E126" s="50" t="e">
        <f>'Приложение 1 (ОТЧЕТНЫЙ ПЕРИОД) '!#REF!</f>
        <v>#REF!</v>
      </c>
      <c r="F126" s="50" t="e">
        <f>'Приложение 1 (ОТЧЕТНЫЙ ПЕРИОД) '!#REF!</f>
        <v>#REF!</v>
      </c>
      <c r="G126" s="50" t="e">
        <f>'Приложение 1 (ОТЧЕТНЫЙ ПЕРИОД) '!#REF!</f>
        <v>#REF!</v>
      </c>
      <c r="H126" s="50" t="e">
        <f>'Приложение 1 (ОТЧЕТНЫЙ ПЕРИОД) '!#REF!</f>
        <v>#REF!</v>
      </c>
      <c r="I126" s="50" t="e">
        <f>'Приложение 1 (ОТЧЕТНЫЙ ПЕРИОД) '!#REF!</f>
        <v>#REF!</v>
      </c>
      <c r="J126" s="661"/>
      <c r="K126" s="199" t="e">
        <f>'Приложение 1 (ОТЧЕТНЫЙ ПЕРИОД) '!#REF!</f>
        <v>#REF!</v>
      </c>
      <c r="L126" s="50" t="e">
        <f>'Приложение 1 (ОТЧЕТНЫЙ ПЕРИОД) '!#REF!</f>
        <v>#REF!</v>
      </c>
      <c r="M126" s="50" t="e">
        <f>'Приложение 1 (ОТЧЕТНЫЙ ПЕРИОД) '!#REF!</f>
        <v>#REF!</v>
      </c>
      <c r="N126" s="55" t="e">
        <f>'Приложение 1 (ОТЧЕТНЫЙ ПЕРИОД) '!#REF!</f>
        <v>#REF!</v>
      </c>
      <c r="O126" s="105"/>
      <c r="P126" s="168"/>
      <c r="Q126" s="106"/>
      <c r="R126" s="698"/>
      <c r="S126" s="123"/>
      <c r="T126" s="123"/>
      <c r="U126" s="123"/>
      <c r="V126" s="123"/>
      <c r="W126" s="119"/>
      <c r="X126" s="120"/>
      <c r="Y126" s="106"/>
      <c r="Z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5"/>
      <c r="AS126" s="105"/>
      <c r="AT126" s="105"/>
      <c r="AU126" s="105"/>
      <c r="AV126" s="105"/>
      <c r="AW126" s="105"/>
      <c r="AX126" s="105"/>
      <c r="AY126" s="105"/>
      <c r="AZ126" s="105"/>
    </row>
    <row r="127" spans="1:52" s="13" customFormat="1" ht="21" customHeight="1" thickBot="1">
      <c r="A127" s="451"/>
      <c r="B127" s="664"/>
      <c r="C127" s="453"/>
      <c r="D127" s="256" t="s">
        <v>7</v>
      </c>
      <c r="E127" s="275" t="e">
        <f>'Приложение 1 (ОТЧЕТНЫЙ ПЕРИОД) '!#REF!</f>
        <v>#REF!</v>
      </c>
      <c r="F127" s="275" t="e">
        <f>'Приложение 1 (ОТЧЕТНЫЙ ПЕРИОД) '!#REF!</f>
        <v>#REF!</v>
      </c>
      <c r="G127" s="275" t="e">
        <f>'Приложение 1 (ОТЧЕТНЫЙ ПЕРИОД) '!#REF!</f>
        <v>#REF!</v>
      </c>
      <c r="H127" s="275" t="e">
        <f>'Приложение 1 (ОТЧЕТНЫЙ ПЕРИОД) '!#REF!</f>
        <v>#REF!</v>
      </c>
      <c r="I127" s="275" t="e">
        <f>'Приложение 1 (ОТЧЕТНЫЙ ПЕРИОД) '!#REF!</f>
        <v>#REF!</v>
      </c>
      <c r="J127" s="662"/>
      <c r="K127" s="276" t="e">
        <f>'Приложение 1 (ОТЧЕТНЫЙ ПЕРИОД) '!#REF!</f>
        <v>#REF!</v>
      </c>
      <c r="L127" s="275" t="e">
        <f>'Приложение 1 (ОТЧЕТНЫЙ ПЕРИОД) '!#REF!</f>
        <v>#REF!</v>
      </c>
      <c r="M127" s="275" t="e">
        <f>'Приложение 1 (ОТЧЕТНЫЙ ПЕРИОД) '!#REF!</f>
        <v>#REF!</v>
      </c>
      <c r="N127" s="277" t="e">
        <f>'Приложение 1 (ОТЧЕТНЫЙ ПЕРИОД) '!#REF!</f>
        <v>#REF!</v>
      </c>
      <c r="O127" s="105"/>
      <c r="P127" s="168"/>
      <c r="Q127" s="106"/>
      <c r="R127" s="699"/>
      <c r="S127" s="124"/>
      <c r="T127" s="124"/>
      <c r="U127" s="124"/>
      <c r="V127" s="124"/>
      <c r="W127" s="121"/>
      <c r="X127" s="122"/>
      <c r="Y127" s="106"/>
      <c r="Z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5"/>
      <c r="AS127" s="105"/>
      <c r="AT127" s="105"/>
      <c r="AU127" s="105"/>
      <c r="AV127" s="105"/>
      <c r="AW127" s="105"/>
      <c r="AX127" s="105"/>
      <c r="AY127" s="105"/>
      <c r="AZ127" s="105"/>
    </row>
    <row r="128" spans="1:52" s="13" customFormat="1" ht="22.8">
      <c r="A128"/>
      <c r="B128"/>
      <c r="C128" s="59"/>
      <c r="D128" s="60" t="s">
        <v>62</v>
      </c>
      <c r="E128" s="61" t="e">
        <f>E125+E126+E127</f>
        <v>#REF!</v>
      </c>
      <c r="F128" s="61" t="e">
        <f>F125+F126+F127</f>
        <v>#REF!</v>
      </c>
      <c r="G128" s="61" t="e">
        <f>G125+G126+G127</f>
        <v>#REF!</v>
      </c>
      <c r="H128" s="61" t="e">
        <f>H125+H126+H127</f>
        <v>#REF!</v>
      </c>
      <c r="I128" s="61" t="e">
        <f>I125+I126+I127</f>
        <v>#REF!</v>
      </c>
      <c r="J128" s="61"/>
      <c r="K128" s="196" t="e">
        <f>K125+K126+K127</f>
        <v>#REF!</v>
      </c>
      <c r="L128" s="61" t="e">
        <f>L125+L126+L127</f>
        <v>#REF!</v>
      </c>
      <c r="M128" s="61" t="e">
        <f>M125+M126+M127</f>
        <v>#REF!</v>
      </c>
      <c r="N128" s="61" t="e">
        <f>N125+N126+N127</f>
        <v>#REF!</v>
      </c>
      <c r="O128" s="110"/>
      <c r="P128" s="172" t="e">
        <f>SUM(E128:O128)</f>
        <v>#REF!</v>
      </c>
      <c r="Q128" s="106"/>
      <c r="R128" s="106"/>
      <c r="S128" s="98"/>
      <c r="T128" s="98"/>
      <c r="U128" s="98"/>
      <c r="V128" s="98"/>
      <c r="W128" s="106"/>
      <c r="X128" s="106"/>
      <c r="Y128" s="106"/>
      <c r="Z128" s="106"/>
      <c r="AA128" s="106"/>
      <c r="AB128" s="98"/>
      <c r="AC128" s="98"/>
      <c r="AD128" s="98"/>
      <c r="AE128" s="98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5"/>
      <c r="AS128" s="105"/>
      <c r="AT128" s="105"/>
      <c r="AU128" s="105"/>
      <c r="AV128" s="105"/>
      <c r="AW128" s="105"/>
      <c r="AX128" s="105"/>
      <c r="AY128" s="105"/>
      <c r="AZ128" s="105"/>
    </row>
    <row r="129" spans="1:52" s="13" customFormat="1" ht="22.8">
      <c r="A129"/>
      <c r="B129"/>
      <c r="C129"/>
      <c r="D129" s="58" t="s">
        <v>62</v>
      </c>
      <c r="E129" s="57" t="e">
        <f>E128-E124</f>
        <v>#REF!</v>
      </c>
      <c r="F129" s="57" t="e">
        <f>F128-F124</f>
        <v>#REF!</v>
      </c>
      <c r="G129" s="57" t="e">
        <f>G128-G124</f>
        <v>#REF!</v>
      </c>
      <c r="H129" s="57" t="e">
        <f>H128-H124</f>
        <v>#REF!</v>
      </c>
      <c r="I129" s="57" t="e">
        <f>I128-I124</f>
        <v>#REF!</v>
      </c>
      <c r="J129" s="57"/>
      <c r="K129" s="197" t="e">
        <f>K128-K124</f>
        <v>#REF!</v>
      </c>
      <c r="L129" s="57" t="e">
        <f>L128-L124</f>
        <v>#REF!</v>
      </c>
      <c r="M129" s="57" t="e">
        <f>M128-M124</f>
        <v>#REF!</v>
      </c>
      <c r="N129" s="57" t="e">
        <f>N128-N124</f>
        <v>#REF!</v>
      </c>
      <c r="O129" s="102"/>
      <c r="P129" s="171" t="e">
        <f>SUM(E129:O129)</f>
        <v>#REF!</v>
      </c>
      <c r="Q129" s="106"/>
      <c r="R129" s="106"/>
      <c r="S129" s="98"/>
      <c r="T129" s="98"/>
      <c r="U129" s="98"/>
      <c r="V129" s="98"/>
      <c r="W129" s="106"/>
      <c r="X129" s="106"/>
      <c r="Y129" s="106"/>
      <c r="Z129" s="106"/>
      <c r="AA129" s="106"/>
      <c r="AB129" s="98"/>
      <c r="AC129" s="98"/>
      <c r="AD129" s="98"/>
      <c r="AE129" s="98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5"/>
      <c r="AS129" s="105"/>
      <c r="AT129" s="105"/>
      <c r="AU129" s="105"/>
      <c r="AV129" s="105"/>
      <c r="AW129" s="105"/>
      <c r="AX129" s="105"/>
      <c r="AY129" s="105"/>
      <c r="AZ129" s="105"/>
    </row>
    <row r="130" spans="1:52" s="13" customFormat="1" ht="14.4">
      <c r="K130" s="183"/>
      <c r="O130" s="105"/>
      <c r="P130" s="168"/>
      <c r="Q130" s="106"/>
      <c r="R130" s="106"/>
      <c r="S130" s="98"/>
      <c r="T130" s="98"/>
      <c r="U130" s="98"/>
      <c r="V130" s="98"/>
      <c r="W130" s="106"/>
      <c r="X130" s="106"/>
      <c r="Y130" s="106"/>
      <c r="Z130" s="106"/>
      <c r="AA130" s="106"/>
      <c r="AB130" s="98"/>
      <c r="AC130" s="98"/>
      <c r="AD130" s="98"/>
      <c r="AE130" s="98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5"/>
      <c r="AS130" s="105"/>
      <c r="AT130" s="105"/>
      <c r="AU130" s="105"/>
      <c r="AV130" s="105"/>
      <c r="AW130" s="105"/>
      <c r="AX130" s="105"/>
      <c r="AY130" s="105"/>
      <c r="AZ130" s="105"/>
    </row>
    <row r="131" spans="1:52" s="13" customFormat="1" ht="18" customHeight="1" thickBot="1">
      <c r="K131" s="183"/>
      <c r="O131" s="105"/>
      <c r="P131" s="168"/>
      <c r="Q131" s="106"/>
      <c r="R131" s="106"/>
      <c r="S131" s="98"/>
      <c r="T131" s="98"/>
      <c r="U131" s="98"/>
      <c r="V131" s="98"/>
      <c r="W131" s="106"/>
      <c r="X131" s="106"/>
      <c r="Y131" s="106"/>
      <c r="Z131" s="106"/>
      <c r="AA131" s="106"/>
      <c r="AB131" s="98"/>
      <c r="AC131" s="98"/>
      <c r="AD131" s="98"/>
      <c r="AE131" s="98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5"/>
      <c r="AS131" s="105"/>
      <c r="AT131" s="105"/>
      <c r="AU131" s="105"/>
      <c r="AV131" s="105"/>
      <c r="AW131" s="105"/>
      <c r="AX131" s="105"/>
      <c r="AY131" s="105"/>
      <c r="AZ131" s="105"/>
    </row>
    <row r="132" spans="1:52" ht="39" customHeight="1" thickBot="1">
      <c r="A132" s="713" t="str">
        <f>'Приложение 1 (ОТЧЕТНЫЙ ПЕРИОД) '!A182:N182</f>
        <v>ИНЫЕ РАСХОДЫ МУНИЦИПАЛЬНЫХ ОБРАЗОВАНИЙ</v>
      </c>
      <c r="B132" s="714"/>
      <c r="C132" s="714"/>
      <c r="D132" s="714"/>
      <c r="E132" s="714"/>
      <c r="F132" s="714"/>
      <c r="G132" s="714"/>
      <c r="H132" s="714"/>
      <c r="I132" s="714"/>
      <c r="J132" s="714"/>
      <c r="K132" s="714"/>
      <c r="L132" s="714"/>
      <c r="M132" s="714"/>
      <c r="N132" s="715"/>
    </row>
    <row r="133" spans="1:52" s="11" customFormat="1" ht="7.5" customHeight="1" thickBo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84"/>
      <c r="L133" s="26"/>
      <c r="M133" s="26"/>
      <c r="N133" s="26"/>
      <c r="O133" s="113"/>
      <c r="P133" s="168"/>
      <c r="Q133" s="114"/>
      <c r="R133" s="114"/>
      <c r="S133" s="101"/>
      <c r="T133" s="101"/>
      <c r="U133" s="101"/>
      <c r="V133" s="101"/>
      <c r="W133" s="114"/>
      <c r="X133" s="114"/>
      <c r="Y133" s="114"/>
      <c r="Z133" s="114"/>
      <c r="AA133" s="114"/>
      <c r="AB133" s="101"/>
      <c r="AC133" s="101"/>
      <c r="AD133" s="101"/>
      <c r="AE133" s="101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3"/>
      <c r="AS133" s="113"/>
      <c r="AT133" s="113"/>
      <c r="AU133" s="113"/>
      <c r="AV133" s="113"/>
      <c r="AW133" s="113"/>
      <c r="AX133" s="113"/>
      <c r="AY133" s="113"/>
      <c r="AZ133" s="113"/>
    </row>
    <row r="134" spans="1:52" s="16" customFormat="1" ht="22.5" customHeight="1">
      <c r="A134" s="586"/>
      <c r="B134" s="674" t="s">
        <v>35</v>
      </c>
      <c r="C134" s="677"/>
      <c r="D134" s="30" t="s">
        <v>5</v>
      </c>
      <c r="E134" s="35">
        <f>'Приложение 1 (ОТЧЕТНЫЙ ПЕРИОД) '!E184</f>
        <v>148.56034200000002</v>
      </c>
      <c r="F134" s="35">
        <f>'Приложение 1 (ОТЧЕТНЫЙ ПЕРИОД) '!F184</f>
        <v>42.045928000000004</v>
      </c>
      <c r="G134" s="35">
        <f>'Приложение 1 (ОТЧЕТНЫЙ ПЕРИОД) '!G184</f>
        <v>5.3838699999999999</v>
      </c>
      <c r="H134" s="35" t="e">
        <f>'Приложение 1 (ОТЧЕТНЫЙ ПЕРИОД) '!#REF!</f>
        <v>#REF!</v>
      </c>
      <c r="I134" s="35">
        <f>'Приложение 1 (ОТЧЕТНЫЙ ПЕРИОД) '!H184</f>
        <v>87.7</v>
      </c>
      <c r="J134" s="700"/>
      <c r="K134" s="198">
        <f>'Приложение 1 (ОТЧЕТНЫЙ ПЕРИОД) '!J184</f>
        <v>119.977</v>
      </c>
      <c r="L134" s="35">
        <f>'Приложение 1 (ОТЧЕТНЫЙ ПЕРИОД) '!K184</f>
        <v>284.47849099999996</v>
      </c>
      <c r="M134" s="35">
        <f>'Приложение 1 (ОТЧЕТНЫЙ ПЕРИОД) '!L184</f>
        <v>100.37959799999999</v>
      </c>
      <c r="N134" s="36">
        <f>'Приложение 1 (ОТЧЕТНЫЙ ПЕРИОД) '!N184</f>
        <v>967.11696999999992</v>
      </c>
      <c r="O134" s="115"/>
      <c r="P134" s="168"/>
      <c r="Q134" s="116"/>
      <c r="R134" s="710" t="str">
        <f>B134</f>
        <v>Всего субсидий из бюджета на инвестиционные цели вне национальных проектов</v>
      </c>
      <c r="S134" s="677" t="str">
        <f>D134</f>
        <v>Всего</v>
      </c>
      <c r="T134" s="62">
        <f>E134</f>
        <v>148.56034200000002</v>
      </c>
      <c r="U134" s="62">
        <f t="shared" ref="U134:V134" si="36">F134</f>
        <v>42.045928000000004</v>
      </c>
      <c r="V134" s="62">
        <f t="shared" si="36"/>
        <v>5.3838699999999999</v>
      </c>
      <c r="W134" s="62">
        <f>F134/E134%</f>
        <v>28.302255793137579</v>
      </c>
      <c r="X134" s="127">
        <f>G134/F134%</f>
        <v>12.804735811753279</v>
      </c>
      <c r="Y134" s="223">
        <f>V134/T134%</f>
        <v>3.6240290830779047</v>
      </c>
      <c r="Z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5"/>
      <c r="AS134" s="115"/>
      <c r="AT134" s="115"/>
      <c r="AU134" s="115"/>
      <c r="AV134" s="115"/>
      <c r="AW134" s="115"/>
      <c r="AX134" s="115"/>
      <c r="AY134" s="115"/>
      <c r="AZ134" s="115"/>
    </row>
    <row r="135" spans="1:52" s="16" customFormat="1" ht="22.5" customHeight="1">
      <c r="A135" s="587"/>
      <c r="B135" s="675"/>
      <c r="C135" s="678"/>
      <c r="D135" s="25" t="s">
        <v>14</v>
      </c>
      <c r="E135" s="42">
        <f>'Приложение 1 (ОТЧЕТНЫЙ ПЕРИОД) '!E185</f>
        <v>0</v>
      </c>
      <c r="F135" s="42">
        <f>'Приложение 1 (ОТЧЕТНЫЙ ПЕРИОД) '!F185</f>
        <v>0</v>
      </c>
      <c r="G135" s="42">
        <f>'Приложение 1 (ОТЧЕТНЫЙ ПЕРИОД) '!G185</f>
        <v>0</v>
      </c>
      <c r="H135" s="42" t="e">
        <f>'Приложение 1 (ОТЧЕТНЫЙ ПЕРИОД) '!#REF!</f>
        <v>#REF!</v>
      </c>
      <c r="I135" s="42">
        <f>'Приложение 1 (ОТЧЕТНЫЙ ПЕРИОД) '!H185</f>
        <v>0</v>
      </c>
      <c r="J135" s="701"/>
      <c r="K135" s="199">
        <f>'Приложение 1 (ОТЧЕТНЫЙ ПЕРИОД) '!J185</f>
        <v>0</v>
      </c>
      <c r="L135" s="42">
        <f>'Приложение 1 (ОТЧЕТНЫЙ ПЕРИОД) '!K185</f>
        <v>0</v>
      </c>
      <c r="M135" s="42">
        <f>'Приложение 1 (ОТЧЕТНЫЙ ПЕРИОД) '!L185</f>
        <v>0</v>
      </c>
      <c r="N135" s="56">
        <f>'Приложение 1 (ОТЧЕТНЫЙ ПЕРИОД) '!N185</f>
        <v>55.829864000000001</v>
      </c>
      <c r="O135" s="115"/>
      <c r="P135" s="168"/>
      <c r="Q135" s="116"/>
      <c r="R135" s="711"/>
      <c r="S135" s="678"/>
      <c r="T135" s="123"/>
      <c r="U135" s="123"/>
      <c r="V135" s="123"/>
      <c r="W135" s="119"/>
      <c r="X135" s="120"/>
      <c r="Y135" s="116"/>
      <c r="Z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5"/>
      <c r="AS135" s="115"/>
      <c r="AT135" s="115"/>
      <c r="AU135" s="115"/>
      <c r="AV135" s="115"/>
      <c r="AW135" s="115"/>
      <c r="AX135" s="115"/>
      <c r="AY135" s="115"/>
      <c r="AZ135" s="115"/>
    </row>
    <row r="136" spans="1:52" s="16" customFormat="1" ht="22.5" customHeight="1">
      <c r="A136" s="587"/>
      <c r="B136" s="675"/>
      <c r="C136" s="678"/>
      <c r="D136" s="25" t="s">
        <v>6</v>
      </c>
      <c r="E136" s="42">
        <f>'Приложение 1 (ОТЧЕТНЫЙ ПЕРИОД) '!E186</f>
        <v>145.15984600000002</v>
      </c>
      <c r="F136" s="42">
        <f>'Приложение 1 (ОТЧЕТНЫЙ ПЕРИОД) '!F186</f>
        <v>41.384647000000001</v>
      </c>
      <c r="G136" s="42">
        <f>'Приложение 1 (ОТЧЕТНЫЙ ПЕРИОД) '!G186</f>
        <v>5.3407999999999998</v>
      </c>
      <c r="H136" s="42" t="e">
        <f>'Приложение 1 (ОТЧЕТНЫЙ ПЕРИОД) '!#REF!</f>
        <v>#REF!</v>
      </c>
      <c r="I136" s="42">
        <f>'Приложение 1 (ОТЧЕТНЫЙ ПЕРИОД) '!H186</f>
        <v>84</v>
      </c>
      <c r="J136" s="701"/>
      <c r="K136" s="199">
        <f>'Приложение 1 (ОТЧЕТНЫЙ ПЕРИОД) '!J186</f>
        <v>63.213999999999999</v>
      </c>
      <c r="L136" s="42">
        <f>'Приложение 1 (ОТЧЕТНЫЙ ПЕРИОД) '!K186</f>
        <v>162.162272</v>
      </c>
      <c r="M136" s="42">
        <f>'Приложение 1 (ОТЧЕТНЫЙ ПЕРИОД) '!L186</f>
        <v>97.901789999999991</v>
      </c>
      <c r="N136" s="56">
        <f>'Приложение 1 (ОТЧЕТНЫЙ ПЕРИОД) '!N186</f>
        <v>718.81110299999989</v>
      </c>
      <c r="O136" s="115"/>
      <c r="P136" s="168"/>
      <c r="Q136" s="116"/>
      <c r="R136" s="711"/>
      <c r="S136" s="678"/>
      <c r="T136" s="123"/>
      <c r="U136" s="123"/>
      <c r="V136" s="123"/>
      <c r="W136" s="119"/>
      <c r="X136" s="120"/>
      <c r="Y136" s="116"/>
      <c r="Z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5"/>
      <c r="AS136" s="115"/>
      <c r="AT136" s="115"/>
      <c r="AU136" s="115"/>
      <c r="AV136" s="115"/>
      <c r="AW136" s="115"/>
      <c r="AX136" s="115"/>
      <c r="AY136" s="115"/>
      <c r="AZ136" s="115"/>
    </row>
    <row r="137" spans="1:52" s="16" customFormat="1" ht="22.5" customHeight="1" thickBot="1">
      <c r="A137" s="588"/>
      <c r="B137" s="676"/>
      <c r="C137" s="679"/>
      <c r="D137" s="257" t="s">
        <v>7</v>
      </c>
      <c r="E137" s="258">
        <f>'Приложение 1 (ОТЧЕТНЫЙ ПЕРИОД) '!E187</f>
        <v>3.4004959999999995</v>
      </c>
      <c r="F137" s="258">
        <f>'Приложение 1 (ОТЧЕТНЫЙ ПЕРИОД) '!F187</f>
        <v>0.66128100000000001</v>
      </c>
      <c r="G137" s="258">
        <f>'Приложение 1 (ОТЧЕТНЫЙ ПЕРИОД) '!G187</f>
        <v>4.3069999999999997E-2</v>
      </c>
      <c r="H137" s="258" t="e">
        <f>'Приложение 1 (ОТЧЕТНЫЙ ПЕРИОД) '!#REF!</f>
        <v>#REF!</v>
      </c>
      <c r="I137" s="258">
        <f>'Приложение 1 (ОТЧЕТНЫЙ ПЕРИОД) '!H187</f>
        <v>3.7</v>
      </c>
      <c r="J137" s="702"/>
      <c r="K137" s="276">
        <f>'Приложение 1 (ОТЧЕТНЫЙ ПЕРИОД) '!J187</f>
        <v>56.763000000000005</v>
      </c>
      <c r="L137" s="258">
        <f>'Приложение 1 (ОТЧЕТНЫЙ ПЕРИОД) '!K187</f>
        <v>122.31621899999999</v>
      </c>
      <c r="M137" s="258">
        <f>'Приложение 1 (ОТЧЕТНЫЙ ПЕРИОД) '!L187</f>
        <v>2.477808</v>
      </c>
      <c r="N137" s="260">
        <f>'Приложение 1 (ОТЧЕТНЫЙ ПЕРИОД) '!N187</f>
        <v>192.47600299999996</v>
      </c>
      <c r="O137" s="115"/>
      <c r="P137" s="168"/>
      <c r="Q137" s="116"/>
      <c r="R137" s="712"/>
      <c r="S137" s="679"/>
      <c r="T137" s="124"/>
      <c r="U137" s="124"/>
      <c r="V137" s="124"/>
      <c r="W137" s="121"/>
      <c r="X137" s="122"/>
      <c r="Y137" s="116"/>
      <c r="Z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5"/>
      <c r="AS137" s="115"/>
      <c r="AT137" s="115"/>
      <c r="AU137" s="115"/>
      <c r="AV137" s="115"/>
      <c r="AW137" s="115"/>
      <c r="AX137" s="115"/>
      <c r="AY137" s="115"/>
      <c r="AZ137" s="115"/>
    </row>
    <row r="138" spans="1:52" ht="22.8">
      <c r="C138" s="59"/>
      <c r="D138" s="60" t="s">
        <v>62</v>
      </c>
      <c r="E138" s="61">
        <f>E135+E136+E137</f>
        <v>148.56034200000002</v>
      </c>
      <c r="F138" s="61">
        <f>F135+F136+F137</f>
        <v>42.045928000000004</v>
      </c>
      <c r="G138" s="61">
        <f>G135+G136+G137</f>
        <v>5.3838699999999999</v>
      </c>
      <c r="H138" s="61" t="e">
        <f>H135+H136+H137</f>
        <v>#REF!</v>
      </c>
      <c r="I138" s="61">
        <f>I135+I136+I137</f>
        <v>87.7</v>
      </c>
      <c r="J138" s="61"/>
      <c r="K138" s="196">
        <f>K135+K136+K137</f>
        <v>119.977</v>
      </c>
      <c r="L138" s="61">
        <f>L135+L136+L137</f>
        <v>284.47849099999996</v>
      </c>
      <c r="M138" s="61">
        <f>M135+M136+M137</f>
        <v>100.37959799999999</v>
      </c>
      <c r="N138" s="61">
        <f>N135+N136+N137</f>
        <v>967.11696999999992</v>
      </c>
      <c r="O138" s="110"/>
      <c r="P138" s="172" t="e">
        <f>SUM(E138:O138)</f>
        <v>#REF!</v>
      </c>
    </row>
    <row r="139" spans="1:52" ht="22.8">
      <c r="D139" s="58" t="s">
        <v>62</v>
      </c>
      <c r="E139" s="57">
        <f>E138-E134</f>
        <v>0</v>
      </c>
      <c r="F139" s="57">
        <f>F138-F134</f>
        <v>0</v>
      </c>
      <c r="G139" s="57">
        <f>G138-G134</f>
        <v>0</v>
      </c>
      <c r="H139" s="57" t="e">
        <f>H138-H134</f>
        <v>#REF!</v>
      </c>
      <c r="I139" s="57">
        <f>I138-I134</f>
        <v>0</v>
      </c>
      <c r="J139" s="57"/>
      <c r="K139" s="197">
        <f>K138-K134</f>
        <v>0</v>
      </c>
      <c r="L139" s="57">
        <f>L138-L134</f>
        <v>0</v>
      </c>
      <c r="M139" s="57">
        <f>M138-M134</f>
        <v>0</v>
      </c>
      <c r="N139" s="57">
        <f>N138-N134</f>
        <v>0</v>
      </c>
      <c r="P139" s="171" t="e">
        <f>SUM(E139:O139)</f>
        <v>#REF!</v>
      </c>
    </row>
    <row r="140" spans="1:52">
      <c r="R140" s="175"/>
      <c r="S140" s="176"/>
      <c r="T140" s="176"/>
      <c r="U140" s="176"/>
      <c r="V140" s="176"/>
      <c r="W140" s="175"/>
      <c r="X140" s="175"/>
    </row>
    <row r="141" spans="1:52" ht="30.6">
      <c r="R141" s="177" t="s">
        <v>69</v>
      </c>
      <c r="S141" s="176"/>
      <c r="T141" s="176"/>
      <c r="U141" s="176"/>
      <c r="V141" s="176"/>
      <c r="W141" s="175"/>
      <c r="X141" s="175"/>
    </row>
    <row r="143" spans="1:52" ht="30">
      <c r="Y143" s="279" t="s">
        <v>68</v>
      </c>
    </row>
    <row r="144" spans="1:52" ht="57" customHeight="1" thickBot="1">
      <c r="R144" s="143" t="str">
        <f>R3</f>
        <v>Текущее исполнение показателей, %, 2021 год</v>
      </c>
      <c r="W144" s="104"/>
      <c r="X144" s="104"/>
      <c r="Y144" s="227" t="s">
        <v>71</v>
      </c>
    </row>
    <row r="145" spans="18:27" ht="219" customHeight="1" thickBot="1">
      <c r="R145" s="117" t="str">
        <f>R4</f>
        <v>городской округ Спасск-Дальний</v>
      </c>
      <c r="S145" s="118" t="str">
        <f>S4</f>
        <v>Вид бюджета</v>
      </c>
      <c r="T145" s="118" t="str">
        <f t="shared" ref="T145:Y145" si="37">T4</f>
        <v>2023 г. 
(план в соответствии с бюджетом)</v>
      </c>
      <c r="U145" s="118" t="str">
        <f t="shared" si="37"/>
        <v>сумма подписанного контракта по мероприятию</v>
      </c>
      <c r="V145" s="158" t="str">
        <f t="shared" si="37"/>
        <v>профинанси-ровано (кассовый расход) /исполнение 
на   01.04.2023</v>
      </c>
      <c r="W145" s="118" t="str">
        <f t="shared" si="37"/>
        <v>%,  подписанного контракта по мероприятию от запланированного, (законтрактовано)</v>
      </c>
      <c r="X145" s="118" t="str">
        <f t="shared" si="37"/>
        <v xml:space="preserve">%, профинансировано (кассовый расход) /исполнение (от закантрактованного) </v>
      </c>
      <c r="Y145" s="228" t="str">
        <f t="shared" si="37"/>
        <v>%,  профинансировано (кассовый расход)/исполнение от ПЛАНА</v>
      </c>
    </row>
    <row r="146" spans="18:27" ht="32.4">
      <c r="R146" s="703" t="str">
        <f>R5</f>
        <v xml:space="preserve">ВСЕГО </v>
      </c>
      <c r="S146" s="232" t="str">
        <f>S5</f>
        <v>Всего</v>
      </c>
      <c r="T146" s="233">
        <f t="shared" ref="T146:Y146" si="38">T5</f>
        <v>271.66418900000008</v>
      </c>
      <c r="U146" s="233">
        <f t="shared" si="38"/>
        <v>152.32889799999998</v>
      </c>
      <c r="V146" s="233">
        <f t="shared" si="38"/>
        <v>6.1815699999999998</v>
      </c>
      <c r="W146" s="233">
        <f t="shared" si="38"/>
        <v>56.07249838881043</v>
      </c>
      <c r="X146" s="233">
        <f t="shared" si="38"/>
        <v>4.0580415673984591</v>
      </c>
      <c r="Y146" s="248">
        <f t="shared" si="38"/>
        <v>2.2754452924967588</v>
      </c>
      <c r="Z146" s="245" t="s">
        <v>77</v>
      </c>
    </row>
    <row r="147" spans="18:27" ht="30.6">
      <c r="R147" s="704"/>
      <c r="S147" s="234"/>
      <c r="T147" s="235"/>
      <c r="U147" s="235"/>
      <c r="V147" s="235"/>
      <c r="W147" s="236"/>
      <c r="X147" s="237"/>
      <c r="Y147" s="249"/>
    </row>
    <row r="148" spans="18:27" ht="30.6">
      <c r="R148" s="704"/>
      <c r="S148" s="234"/>
      <c r="T148" s="235"/>
      <c r="U148" s="235"/>
      <c r="V148" s="235"/>
      <c r="W148" s="236"/>
      <c r="X148" s="237"/>
      <c r="Y148" s="249"/>
    </row>
    <row r="149" spans="18:27" ht="31.2" thickBot="1">
      <c r="R149" s="705"/>
      <c r="S149" s="238"/>
      <c r="T149" s="239"/>
      <c r="U149" s="239"/>
      <c r="V149" s="239"/>
      <c r="W149" s="240"/>
      <c r="X149" s="241"/>
      <c r="Y149" s="249"/>
    </row>
    <row r="150" spans="18:27" ht="65.25" customHeight="1">
      <c r="R150" s="652" t="str">
        <f>R18</f>
        <v xml:space="preserve">Всего по мероприятиям национальных проектов  </v>
      </c>
      <c r="S150" s="200" t="str">
        <f>S18</f>
        <v>Всего</v>
      </c>
      <c r="T150" s="207">
        <f t="shared" ref="T150:X150" si="39">T18</f>
        <v>123.103847</v>
      </c>
      <c r="U150" s="207">
        <f t="shared" si="39"/>
        <v>110.28296999999999</v>
      </c>
      <c r="V150" s="207">
        <f t="shared" si="39"/>
        <v>0.79769999999999996</v>
      </c>
      <c r="W150" s="207">
        <f t="shared" si="39"/>
        <v>89.585315721286904</v>
      </c>
      <c r="X150" s="207">
        <f t="shared" si="39"/>
        <v>0.72332110751097833</v>
      </c>
      <c r="Y150" s="250">
        <f t="shared" ref="Y150" si="40">Y18</f>
        <v>0.6479894978424191</v>
      </c>
      <c r="Z150" s="247" t="s">
        <v>82</v>
      </c>
      <c r="AA150" s="246"/>
    </row>
    <row r="151" spans="18:27" ht="30">
      <c r="R151" s="653"/>
      <c r="S151" s="123"/>
      <c r="T151" s="201"/>
      <c r="U151" s="230"/>
      <c r="V151" s="230"/>
      <c r="W151" s="231"/>
      <c r="X151" s="229"/>
      <c r="Y151" s="251" t="s">
        <v>71</v>
      </c>
    </row>
    <row r="152" spans="18:27" ht="30.6">
      <c r="R152" s="653"/>
      <c r="S152" s="123"/>
      <c r="T152" s="201"/>
      <c r="U152" s="201"/>
      <c r="V152" s="201"/>
      <c r="W152" s="202"/>
      <c r="X152" s="203"/>
      <c r="Y152" s="244"/>
    </row>
    <row r="153" spans="18:27" ht="31.2" thickBot="1">
      <c r="R153" s="654"/>
      <c r="S153" s="124"/>
      <c r="T153" s="204"/>
      <c r="U153" s="204"/>
      <c r="V153" s="204"/>
      <c r="W153" s="205"/>
      <c r="X153" s="206"/>
      <c r="Y153" s="244"/>
    </row>
    <row r="154" spans="18:27" ht="30">
      <c r="R154" s="706" t="str">
        <f t="shared" ref="R154:X154" si="41">R36</f>
        <v>ДЕМОГРАФИЯ</v>
      </c>
      <c r="S154" s="125" t="str">
        <f t="shared" si="41"/>
        <v>Всего</v>
      </c>
      <c r="T154" s="208" t="e">
        <f t="shared" si="41"/>
        <v>#REF!</v>
      </c>
      <c r="U154" s="208" t="e">
        <f t="shared" si="41"/>
        <v>#REF!</v>
      </c>
      <c r="V154" s="208" t="e">
        <f t="shared" si="41"/>
        <v>#REF!</v>
      </c>
      <c r="W154" s="208" t="e">
        <f t="shared" si="41"/>
        <v>#REF!</v>
      </c>
      <c r="X154" s="208" t="e">
        <f t="shared" si="41"/>
        <v>#REF!</v>
      </c>
      <c r="Y154" s="252" t="e">
        <f t="shared" ref="Y154" si="42">Y36</f>
        <v>#REF!</v>
      </c>
    </row>
    <row r="155" spans="18:27" ht="30">
      <c r="R155" s="707"/>
      <c r="S155" s="123"/>
      <c r="T155" s="201"/>
      <c r="U155" s="201"/>
      <c r="V155" s="201"/>
      <c r="W155" s="202"/>
      <c r="X155" s="203"/>
      <c r="Y155" s="253"/>
    </row>
    <row r="156" spans="18:27" ht="30">
      <c r="R156" s="707"/>
      <c r="S156" s="123"/>
      <c r="T156" s="201"/>
      <c r="U156" s="201"/>
      <c r="V156" s="201"/>
      <c r="W156" s="202"/>
      <c r="X156" s="203"/>
      <c r="Y156" s="253"/>
    </row>
    <row r="157" spans="18:27" ht="30.6" thickBot="1">
      <c r="R157" s="708"/>
      <c r="S157" s="124"/>
      <c r="T157" s="204"/>
      <c r="U157" s="204"/>
      <c r="V157" s="204"/>
      <c r="W157" s="205"/>
      <c r="X157" s="206"/>
      <c r="Y157" s="254"/>
    </row>
    <row r="158" spans="18:27" ht="30">
      <c r="R158" s="706" t="str">
        <f t="shared" ref="R158:X158" si="43">R43</f>
        <v>ЗДРАВООХРАНЕНИЕ</v>
      </c>
      <c r="S158" s="125" t="str">
        <f t="shared" si="43"/>
        <v>Всего</v>
      </c>
      <c r="T158" s="208" t="e">
        <f t="shared" si="43"/>
        <v>#REF!</v>
      </c>
      <c r="U158" s="208" t="e">
        <f t="shared" si="43"/>
        <v>#REF!</v>
      </c>
      <c r="V158" s="208" t="e">
        <f t="shared" si="43"/>
        <v>#REF!</v>
      </c>
      <c r="W158" s="208" t="e">
        <f t="shared" si="43"/>
        <v>#REF!</v>
      </c>
      <c r="X158" s="208" t="e">
        <f t="shared" si="43"/>
        <v>#REF!</v>
      </c>
      <c r="Y158" s="252" t="e">
        <f t="shared" ref="Y158" si="44">Y43</f>
        <v>#REF!</v>
      </c>
    </row>
    <row r="159" spans="18:27" ht="30">
      <c r="R159" s="707"/>
      <c r="S159" s="123"/>
      <c r="T159" s="201"/>
      <c r="U159" s="201"/>
      <c r="V159" s="201"/>
      <c r="W159" s="202"/>
      <c r="X159" s="203"/>
      <c r="Y159" s="253"/>
    </row>
    <row r="160" spans="18:27" ht="30">
      <c r="R160" s="707"/>
      <c r="S160" s="123"/>
      <c r="T160" s="201"/>
      <c r="U160" s="201"/>
      <c r="V160" s="201"/>
      <c r="W160" s="202"/>
      <c r="X160" s="203"/>
      <c r="Y160" s="253"/>
    </row>
    <row r="161" spans="18:25" ht="30.6" thickBot="1">
      <c r="R161" s="708"/>
      <c r="S161" s="124"/>
      <c r="T161" s="204"/>
      <c r="U161" s="204"/>
      <c r="V161" s="204"/>
      <c r="W161" s="205"/>
      <c r="X161" s="206"/>
      <c r="Y161" s="254"/>
    </row>
    <row r="162" spans="18:25" ht="30">
      <c r="R162" s="706" t="str">
        <f t="shared" ref="R162:X162" si="45">R61</f>
        <v>ОБРАЗОВАНИЕ</v>
      </c>
      <c r="S162" s="125" t="str">
        <f t="shared" si="45"/>
        <v>Всего</v>
      </c>
      <c r="T162" s="208" t="e">
        <f t="shared" si="45"/>
        <v>#REF!</v>
      </c>
      <c r="U162" s="208" t="e">
        <f t="shared" si="45"/>
        <v>#REF!</v>
      </c>
      <c r="V162" s="208" t="e">
        <f t="shared" si="45"/>
        <v>#REF!</v>
      </c>
      <c r="W162" s="208" t="e">
        <f t="shared" si="45"/>
        <v>#REF!</v>
      </c>
      <c r="X162" s="208" t="e">
        <f t="shared" si="45"/>
        <v>#REF!</v>
      </c>
      <c r="Y162" s="252" t="e">
        <f t="shared" ref="Y162" si="46">Y61</f>
        <v>#REF!</v>
      </c>
    </row>
    <row r="163" spans="18:25" ht="30">
      <c r="R163" s="707"/>
      <c r="S163" s="123"/>
      <c r="T163" s="201"/>
      <c r="U163" s="201"/>
      <c r="V163" s="201"/>
      <c r="W163" s="202"/>
      <c r="X163" s="203"/>
      <c r="Y163" s="253"/>
    </row>
    <row r="164" spans="18:25" ht="30">
      <c r="R164" s="707"/>
      <c r="S164" s="123"/>
      <c r="T164" s="201"/>
      <c r="U164" s="201"/>
      <c r="V164" s="201"/>
      <c r="W164" s="202"/>
      <c r="X164" s="203"/>
      <c r="Y164" s="253"/>
    </row>
    <row r="165" spans="18:25" ht="30.6" thickBot="1">
      <c r="R165" s="708"/>
      <c r="S165" s="124"/>
      <c r="T165" s="204"/>
      <c r="U165" s="204"/>
      <c r="V165" s="204"/>
      <c r="W165" s="205"/>
      <c r="X165" s="206"/>
      <c r="Y165" s="254"/>
    </row>
    <row r="166" spans="18:25" ht="30">
      <c r="R166" s="706" t="str">
        <f t="shared" ref="R166:X166" si="47">R68</f>
        <v>ЖИЛЬЕ И ГОРОДСКАЯ СРЕДА</v>
      </c>
      <c r="S166" s="125" t="str">
        <f t="shared" si="47"/>
        <v>Всего</v>
      </c>
      <c r="T166" s="208">
        <f t="shared" si="47"/>
        <v>115.91765700000001</v>
      </c>
      <c r="U166" s="208">
        <f t="shared" si="47"/>
        <v>109.478527</v>
      </c>
      <c r="V166" s="208">
        <f t="shared" si="47"/>
        <v>0</v>
      </c>
      <c r="W166" s="208">
        <f t="shared" si="47"/>
        <v>94.445082684857923</v>
      </c>
      <c r="X166" s="208">
        <f t="shared" si="47"/>
        <v>0</v>
      </c>
      <c r="Y166" s="252">
        <f t="shared" ref="Y166" si="48">Y68</f>
        <v>0</v>
      </c>
    </row>
    <row r="167" spans="18:25" ht="30">
      <c r="R167" s="707"/>
      <c r="S167" s="123"/>
      <c r="T167" s="201"/>
      <c r="U167" s="201"/>
      <c r="V167" s="201"/>
      <c r="W167" s="202"/>
      <c r="X167" s="203"/>
      <c r="Y167" s="253"/>
    </row>
    <row r="168" spans="18:25" ht="30">
      <c r="R168" s="707"/>
      <c r="S168" s="123"/>
      <c r="T168" s="201"/>
      <c r="U168" s="201"/>
      <c r="V168" s="201"/>
      <c r="W168" s="202"/>
      <c r="X168" s="203"/>
      <c r="Y168" s="253"/>
    </row>
    <row r="169" spans="18:25" ht="30.6" thickBot="1">
      <c r="R169" s="708"/>
      <c r="S169" s="124"/>
      <c r="T169" s="204"/>
      <c r="U169" s="204"/>
      <c r="V169" s="204"/>
      <c r="W169" s="205"/>
      <c r="X169" s="206"/>
      <c r="Y169" s="254"/>
    </row>
    <row r="170" spans="18:25" ht="30">
      <c r="R170" s="706" t="str">
        <f t="shared" ref="R170:X170" si="49">R75</f>
        <v>ЭКОЛОГИЯ</v>
      </c>
      <c r="S170" s="125" t="str">
        <f t="shared" si="49"/>
        <v>Всего</v>
      </c>
      <c r="T170" s="208" t="e">
        <f t="shared" si="49"/>
        <v>#REF!</v>
      </c>
      <c r="U170" s="208" t="e">
        <f t="shared" si="49"/>
        <v>#REF!</v>
      </c>
      <c r="V170" s="208" t="e">
        <f t="shared" si="49"/>
        <v>#REF!</v>
      </c>
      <c r="W170" s="208" t="e">
        <f t="shared" si="49"/>
        <v>#REF!</v>
      </c>
      <c r="X170" s="208" t="e">
        <f t="shared" si="49"/>
        <v>#REF!</v>
      </c>
      <c r="Y170" s="252" t="e">
        <f t="shared" ref="Y170" si="50">Y75</f>
        <v>#REF!</v>
      </c>
    </row>
    <row r="171" spans="18:25" ht="30">
      <c r="R171" s="707"/>
      <c r="S171" s="123"/>
      <c r="T171" s="201"/>
      <c r="U171" s="201"/>
      <c r="V171" s="201"/>
      <c r="W171" s="202"/>
      <c r="X171" s="203"/>
      <c r="Y171" s="253"/>
    </row>
    <row r="172" spans="18:25" ht="30">
      <c r="R172" s="707"/>
      <c r="S172" s="123"/>
      <c r="T172" s="201"/>
      <c r="U172" s="201"/>
      <c r="V172" s="201"/>
      <c r="W172" s="202"/>
      <c r="X172" s="203"/>
      <c r="Y172" s="253"/>
    </row>
    <row r="173" spans="18:25" ht="30.6" thickBot="1">
      <c r="R173" s="708"/>
      <c r="S173" s="124"/>
      <c r="T173" s="204"/>
      <c r="U173" s="204"/>
      <c r="V173" s="204"/>
      <c r="W173" s="205"/>
      <c r="X173" s="206"/>
      <c r="Y173" s="254"/>
    </row>
    <row r="174" spans="18:25" ht="30">
      <c r="R174" s="706" t="str">
        <f t="shared" ref="R174:X174" si="51">R82</f>
        <v>БЕЗОПАСНЫЕ И КАЧЕСТВЕННЫЕ АВТОМОБИЛЬНЫЕ ДОРОГИ</v>
      </c>
      <c r="S174" s="125" t="str">
        <f t="shared" si="51"/>
        <v>Всего</v>
      </c>
      <c r="T174" s="208" t="e">
        <f t="shared" si="51"/>
        <v>#REF!</v>
      </c>
      <c r="U174" s="208" t="e">
        <f t="shared" si="51"/>
        <v>#REF!</v>
      </c>
      <c r="V174" s="208" t="e">
        <f t="shared" si="51"/>
        <v>#REF!</v>
      </c>
      <c r="W174" s="208" t="e">
        <f t="shared" si="51"/>
        <v>#REF!</v>
      </c>
      <c r="X174" s="208" t="e">
        <f t="shared" si="51"/>
        <v>#REF!</v>
      </c>
      <c r="Y174" s="252" t="e">
        <f t="shared" ref="Y174" si="52">Y82</f>
        <v>#REF!</v>
      </c>
    </row>
    <row r="175" spans="18:25" ht="30">
      <c r="R175" s="707"/>
      <c r="S175" s="123"/>
      <c r="T175" s="201"/>
      <c r="U175" s="201"/>
      <c r="V175" s="201"/>
      <c r="W175" s="202"/>
      <c r="X175" s="203"/>
      <c r="Y175" s="253"/>
    </row>
    <row r="176" spans="18:25" ht="42.75" customHeight="1">
      <c r="R176" s="707"/>
      <c r="S176" s="123"/>
      <c r="T176" s="201"/>
      <c r="U176" s="201"/>
      <c r="V176" s="201"/>
      <c r="W176" s="202"/>
      <c r="X176" s="203"/>
      <c r="Y176" s="253"/>
    </row>
    <row r="177" spans="18:25" ht="30.6" thickBot="1">
      <c r="R177" s="708"/>
      <c r="S177" s="124"/>
      <c r="T177" s="204"/>
      <c r="U177" s="204"/>
      <c r="V177" s="204"/>
      <c r="W177" s="205"/>
      <c r="X177" s="206"/>
      <c r="Y177" s="254"/>
    </row>
    <row r="178" spans="18:25" ht="30">
      <c r="R178" s="706" t="str">
        <f t="shared" ref="R178:X178" si="53">R89</f>
        <v>ПРОИЗВОДИТЕЛЬНОСТЬ ТРУДА</v>
      </c>
      <c r="S178" s="125" t="str">
        <f t="shared" si="53"/>
        <v>Всего</v>
      </c>
      <c r="T178" s="208" t="e">
        <f t="shared" si="53"/>
        <v>#REF!</v>
      </c>
      <c r="U178" s="208" t="e">
        <f t="shared" si="53"/>
        <v>#REF!</v>
      </c>
      <c r="V178" s="208" t="e">
        <f t="shared" si="53"/>
        <v>#REF!</v>
      </c>
      <c r="W178" s="208" t="e">
        <f t="shared" si="53"/>
        <v>#REF!</v>
      </c>
      <c r="X178" s="208" t="e">
        <f t="shared" si="53"/>
        <v>#REF!</v>
      </c>
      <c r="Y178" s="252" t="e">
        <f t="shared" ref="Y178" si="54">Y89</f>
        <v>#REF!</v>
      </c>
    </row>
    <row r="179" spans="18:25" ht="30">
      <c r="R179" s="707"/>
      <c r="S179" s="123"/>
      <c r="T179" s="201"/>
      <c r="U179" s="201"/>
      <c r="V179" s="201"/>
      <c r="W179" s="202"/>
      <c r="X179" s="203"/>
      <c r="Y179" s="253"/>
    </row>
    <row r="180" spans="18:25" ht="30">
      <c r="R180" s="707"/>
      <c r="S180" s="123"/>
      <c r="T180" s="201"/>
      <c r="U180" s="201"/>
      <c r="V180" s="201"/>
      <c r="W180" s="202"/>
      <c r="X180" s="203"/>
      <c r="Y180" s="253"/>
    </row>
    <row r="181" spans="18:25" ht="30.6" thickBot="1">
      <c r="R181" s="708"/>
      <c r="S181" s="124"/>
      <c r="T181" s="204"/>
      <c r="U181" s="204"/>
      <c r="V181" s="204"/>
      <c r="W181" s="205"/>
      <c r="X181" s="206"/>
      <c r="Y181" s="254"/>
    </row>
    <row r="182" spans="18:25" ht="30">
      <c r="R182" s="706" t="str">
        <f t="shared" ref="R182:X182" si="55">R96</f>
        <v>НАУКА</v>
      </c>
      <c r="S182" s="125" t="str">
        <f t="shared" si="55"/>
        <v>Всего</v>
      </c>
      <c r="T182" s="208" t="e">
        <f t="shared" si="55"/>
        <v>#REF!</v>
      </c>
      <c r="U182" s="208" t="e">
        <f t="shared" si="55"/>
        <v>#REF!</v>
      </c>
      <c r="V182" s="208" t="e">
        <f t="shared" si="55"/>
        <v>#REF!</v>
      </c>
      <c r="W182" s="208" t="e">
        <f t="shared" si="55"/>
        <v>#REF!</v>
      </c>
      <c r="X182" s="208" t="e">
        <f t="shared" si="55"/>
        <v>#REF!</v>
      </c>
      <c r="Y182" s="252" t="e">
        <f t="shared" ref="Y182" si="56">Y96</f>
        <v>#REF!</v>
      </c>
    </row>
    <row r="183" spans="18:25" ht="30">
      <c r="R183" s="707"/>
      <c r="S183" s="123"/>
      <c r="T183" s="201"/>
      <c r="U183" s="201"/>
      <c r="V183" s="201"/>
      <c r="W183" s="202"/>
      <c r="X183" s="203"/>
      <c r="Y183" s="253"/>
    </row>
    <row r="184" spans="18:25" ht="30">
      <c r="R184" s="707"/>
      <c r="S184" s="123"/>
      <c r="T184" s="201"/>
      <c r="U184" s="201"/>
      <c r="V184" s="201"/>
      <c r="W184" s="202"/>
      <c r="X184" s="203"/>
      <c r="Y184" s="253"/>
    </row>
    <row r="185" spans="18:25" ht="30.6" thickBot="1">
      <c r="R185" s="708"/>
      <c r="S185" s="124"/>
      <c r="T185" s="204"/>
      <c r="U185" s="204"/>
      <c r="V185" s="204"/>
      <c r="W185" s="205"/>
      <c r="X185" s="206"/>
      <c r="Y185" s="254"/>
    </row>
    <row r="186" spans="18:25" ht="30">
      <c r="R186" s="706" t="str">
        <f t="shared" ref="R186:X186" si="57">R103</f>
        <v>ЦИФРОВАЯ ЭКОНОМИКА</v>
      </c>
      <c r="S186" s="125" t="str">
        <f t="shared" si="57"/>
        <v>Всего</v>
      </c>
      <c r="T186" s="208" t="e">
        <f t="shared" si="57"/>
        <v>#REF!</v>
      </c>
      <c r="U186" s="208" t="e">
        <f t="shared" si="57"/>
        <v>#REF!</v>
      </c>
      <c r="V186" s="208" t="e">
        <f t="shared" si="57"/>
        <v>#REF!</v>
      </c>
      <c r="W186" s="208" t="e">
        <f t="shared" si="57"/>
        <v>#REF!</v>
      </c>
      <c r="X186" s="208" t="e">
        <f t="shared" si="57"/>
        <v>#REF!</v>
      </c>
      <c r="Y186" s="252" t="e">
        <f t="shared" ref="Y186" si="58">Y103</f>
        <v>#REF!</v>
      </c>
    </row>
    <row r="187" spans="18:25" ht="30">
      <c r="R187" s="707"/>
      <c r="S187" s="123"/>
      <c r="T187" s="201"/>
      <c r="U187" s="201"/>
      <c r="V187" s="201"/>
      <c r="W187" s="202"/>
      <c r="X187" s="203"/>
      <c r="Y187" s="253"/>
    </row>
    <row r="188" spans="18:25" ht="30">
      <c r="R188" s="707"/>
      <c r="S188" s="123"/>
      <c r="T188" s="201"/>
      <c r="U188" s="201"/>
      <c r="V188" s="201"/>
      <c r="W188" s="202"/>
      <c r="X188" s="203"/>
      <c r="Y188" s="253"/>
    </row>
    <row r="189" spans="18:25" ht="30.6" thickBot="1">
      <c r="R189" s="708"/>
      <c r="S189" s="124"/>
      <c r="T189" s="204"/>
      <c r="U189" s="204"/>
      <c r="V189" s="204"/>
      <c r="W189" s="205"/>
      <c r="X189" s="206"/>
      <c r="Y189" s="254"/>
    </row>
    <row r="190" spans="18:25" ht="30">
      <c r="R190" s="706" t="str">
        <f t="shared" ref="R190:X190" si="59">R110</f>
        <v>КУЛЬТУРА</v>
      </c>
      <c r="S190" s="125" t="str">
        <f t="shared" si="59"/>
        <v>Всего</v>
      </c>
      <c r="T190" s="208">
        <f t="shared" si="59"/>
        <v>0</v>
      </c>
      <c r="U190" s="208">
        <f t="shared" si="59"/>
        <v>0</v>
      </c>
      <c r="V190" s="208">
        <f t="shared" si="59"/>
        <v>0</v>
      </c>
      <c r="W190" s="208" t="e">
        <f t="shared" si="59"/>
        <v>#DIV/0!</v>
      </c>
      <c r="X190" s="208" t="e">
        <f t="shared" si="59"/>
        <v>#DIV/0!</v>
      </c>
      <c r="Y190" s="252" t="e">
        <f t="shared" ref="Y190" si="60">Y110</f>
        <v>#DIV/0!</v>
      </c>
    </row>
    <row r="191" spans="18:25" ht="30">
      <c r="R191" s="707"/>
      <c r="S191" s="123"/>
      <c r="T191" s="201"/>
      <c r="U191" s="201"/>
      <c r="V191" s="201"/>
      <c r="W191" s="202"/>
      <c r="X191" s="203"/>
      <c r="Y191" s="253"/>
    </row>
    <row r="192" spans="18:25" ht="30">
      <c r="R192" s="707"/>
      <c r="S192" s="123"/>
      <c r="T192" s="201"/>
      <c r="U192" s="201"/>
      <c r="V192" s="201"/>
      <c r="W192" s="202"/>
      <c r="X192" s="203"/>
      <c r="Y192" s="253"/>
    </row>
    <row r="193" spans="18:25" ht="30.6" thickBot="1">
      <c r="R193" s="708"/>
      <c r="S193" s="124"/>
      <c r="T193" s="204"/>
      <c r="U193" s="204"/>
      <c r="V193" s="204"/>
      <c r="W193" s="205"/>
      <c r="X193" s="206"/>
      <c r="Y193" s="254"/>
    </row>
    <row r="194" spans="18:25" ht="30">
      <c r="R194" s="706" t="str">
        <f t="shared" ref="R194:X194" si="61">R117</f>
        <v>МАЛОЕ И СРЕДНЕЕ ПРЕДПРИНИМАТЕЛЬСТВО</v>
      </c>
      <c r="S194" s="125" t="str">
        <f t="shared" si="61"/>
        <v>Всего</v>
      </c>
      <c r="T194" s="208" t="e">
        <f t="shared" si="61"/>
        <v>#REF!</v>
      </c>
      <c r="U194" s="208" t="e">
        <f t="shared" si="61"/>
        <v>#REF!</v>
      </c>
      <c r="V194" s="208" t="e">
        <f t="shared" si="61"/>
        <v>#REF!</v>
      </c>
      <c r="W194" s="208" t="e">
        <f t="shared" si="61"/>
        <v>#REF!</v>
      </c>
      <c r="X194" s="208" t="e">
        <f t="shared" si="61"/>
        <v>#REF!</v>
      </c>
      <c r="Y194" s="252" t="e">
        <f t="shared" ref="Y194" si="62">Y117</f>
        <v>#REF!</v>
      </c>
    </row>
    <row r="195" spans="18:25" ht="30">
      <c r="R195" s="707"/>
      <c r="S195" s="123"/>
      <c r="T195" s="201"/>
      <c r="U195" s="201"/>
      <c r="V195" s="201"/>
      <c r="W195" s="202"/>
      <c r="X195" s="203"/>
      <c r="Y195" s="253"/>
    </row>
    <row r="196" spans="18:25" ht="30">
      <c r="R196" s="707"/>
      <c r="S196" s="123"/>
      <c r="T196" s="201"/>
      <c r="U196" s="201"/>
      <c r="V196" s="201"/>
      <c r="W196" s="202"/>
      <c r="X196" s="203"/>
      <c r="Y196" s="253"/>
    </row>
    <row r="197" spans="18:25" ht="30.6" thickBot="1">
      <c r="R197" s="708"/>
      <c r="S197" s="124"/>
      <c r="T197" s="204"/>
      <c r="U197" s="204"/>
      <c r="V197" s="204"/>
      <c r="W197" s="205"/>
      <c r="X197" s="206"/>
      <c r="Y197" s="254"/>
    </row>
    <row r="198" spans="18:25" ht="30">
      <c r="R198" s="706" t="str">
        <f t="shared" ref="R198:X198" si="63">R124</f>
        <v>МЕЖДУНАРОДНАЯ КООПЕРАЦИЯ И ЭКСПОРТ</v>
      </c>
      <c r="S198" s="125" t="str">
        <f t="shared" si="63"/>
        <v>Всего</v>
      </c>
      <c r="T198" s="208" t="e">
        <f t="shared" si="63"/>
        <v>#REF!</v>
      </c>
      <c r="U198" s="208" t="e">
        <f t="shared" si="63"/>
        <v>#REF!</v>
      </c>
      <c r="V198" s="208" t="e">
        <f t="shared" si="63"/>
        <v>#REF!</v>
      </c>
      <c r="W198" s="208" t="e">
        <f t="shared" si="63"/>
        <v>#REF!</v>
      </c>
      <c r="X198" s="208" t="e">
        <f t="shared" si="63"/>
        <v>#REF!</v>
      </c>
      <c r="Y198" s="252" t="e">
        <f t="shared" ref="Y198" si="64">Y124</f>
        <v>#REF!</v>
      </c>
    </row>
    <row r="199" spans="18:25" ht="30">
      <c r="R199" s="707"/>
      <c r="S199" s="123"/>
      <c r="T199" s="201"/>
      <c r="U199" s="201"/>
      <c r="V199" s="201"/>
      <c r="W199" s="202"/>
      <c r="X199" s="203"/>
      <c r="Y199" s="253"/>
    </row>
    <row r="200" spans="18:25" ht="30">
      <c r="R200" s="707"/>
      <c r="S200" s="123"/>
      <c r="T200" s="201"/>
      <c r="U200" s="201"/>
      <c r="V200" s="201"/>
      <c r="W200" s="202"/>
      <c r="X200" s="203"/>
      <c r="Y200" s="253"/>
    </row>
    <row r="201" spans="18:25" ht="30.6" thickBot="1">
      <c r="R201" s="708"/>
      <c r="S201" s="124"/>
      <c r="T201" s="204"/>
      <c r="U201" s="204"/>
      <c r="V201" s="204"/>
      <c r="W201" s="205"/>
      <c r="X201" s="206"/>
      <c r="Y201" s="254"/>
    </row>
    <row r="202" spans="18:25" ht="30.6">
      <c r="R202" s="716" t="str">
        <f t="shared" ref="R202:X202" si="65">R134</f>
        <v>Всего субсидий из бюджета на инвестиционные цели вне национальных проектов</v>
      </c>
      <c r="S202" s="677" t="str">
        <f t="shared" si="65"/>
        <v>Всего</v>
      </c>
      <c r="T202" s="209">
        <f t="shared" si="65"/>
        <v>148.56034200000002</v>
      </c>
      <c r="U202" s="209">
        <f t="shared" si="65"/>
        <v>42.045928000000004</v>
      </c>
      <c r="V202" s="209">
        <f t="shared" si="65"/>
        <v>5.3838699999999999</v>
      </c>
      <c r="W202" s="209">
        <f t="shared" si="65"/>
        <v>28.302255793137579</v>
      </c>
      <c r="X202" s="209">
        <f t="shared" si="65"/>
        <v>12.804735811753279</v>
      </c>
      <c r="Y202" s="255">
        <f t="shared" ref="Y202" si="66">Y134</f>
        <v>3.6240290830779047</v>
      </c>
    </row>
    <row r="203" spans="18:25" ht="30">
      <c r="R203" s="717"/>
      <c r="S203" s="678"/>
      <c r="T203" s="201"/>
      <c r="U203" s="201"/>
      <c r="V203" s="201"/>
      <c r="W203" s="202"/>
      <c r="X203" s="203"/>
      <c r="Y203" s="253"/>
    </row>
    <row r="204" spans="18:25" ht="30">
      <c r="R204" s="717"/>
      <c r="S204" s="678"/>
      <c r="T204" s="201"/>
      <c r="U204" s="201"/>
      <c r="V204" s="201"/>
      <c r="W204" s="202"/>
      <c r="X204" s="203"/>
      <c r="Y204" s="253"/>
    </row>
    <row r="205" spans="18:25" ht="30.6" thickBot="1">
      <c r="R205" s="718"/>
      <c r="S205" s="679"/>
      <c r="T205" s="204"/>
      <c r="U205" s="204"/>
      <c r="V205" s="204"/>
      <c r="W205" s="205"/>
      <c r="X205" s="206"/>
      <c r="Y205" s="254"/>
    </row>
  </sheetData>
  <mergeCells count="105"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  <mergeCell ref="R146:R149"/>
    <mergeCell ref="R154:R157"/>
    <mergeCell ref="R158:R161"/>
    <mergeCell ref="R162:R165"/>
    <mergeCell ref="R166:R169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J18:J21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K3:L3"/>
    <mergeCell ref="R18:R21"/>
    <mergeCell ref="R150:R153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</mergeCells>
  <pageMargins left="0.19685039370078741" right="0.19685039370078741" top="0.19685039370078741" bottom="0.19685039370078741" header="0.15748031496062992" footer="0.15748031496062992"/>
  <pageSetup paperSize="9" scale="33" fitToHeight="0" orientation="landscape" r:id="rId1"/>
  <rowBreaks count="2" manualBreakCount="2">
    <brk id="60" max="13" man="1"/>
    <brk id="11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 (ОТЧЕТНЫЙ ПЕРИОД) </vt:lpstr>
      <vt:lpstr>Приложение 2 (СВОД)</vt:lpstr>
      <vt:lpstr>Лист1</vt:lpstr>
      <vt:lpstr>'Приложение 1 (ОТЧЕТНЫЙ ПЕРИОД) 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vlasova_va</cp:lastModifiedBy>
  <cp:revision>3</cp:revision>
  <cp:lastPrinted>2023-03-28T06:18:04Z</cp:lastPrinted>
  <dcterms:created xsi:type="dcterms:W3CDTF">2018-11-23T05:25:27Z</dcterms:created>
  <dcterms:modified xsi:type="dcterms:W3CDTF">2023-04-27T05:30:48Z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