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8850" windowHeight="5085"/>
  </bookViews>
  <sheets>
    <sheet name="Лист1" sheetId="1" r:id="rId1"/>
    <sheet name="Лист2" sheetId="2" r:id="rId2"/>
    <sheet name="Лист3" sheetId="3" r:id="rId3"/>
  </sheets>
  <calcPr calcId="124519"/>
</workbook>
</file>

<file path=xl/calcChain.xml><?xml version="1.0" encoding="utf-8"?>
<calcChain xmlns="http://schemas.openxmlformats.org/spreadsheetml/2006/main">
  <c r="I101" i="1"/>
  <c r="H101"/>
  <c r="E101"/>
  <c r="C101"/>
  <c r="F101" s="1"/>
  <c r="G109"/>
  <c r="G107"/>
  <c r="G106"/>
  <c r="G105"/>
  <c r="G104"/>
  <c r="G103"/>
  <c r="G102"/>
  <c r="G100"/>
  <c r="G99"/>
  <c r="G98"/>
  <c r="G97"/>
  <c r="G96"/>
  <c r="G95"/>
  <c r="G94"/>
  <c r="G93"/>
  <c r="G92"/>
  <c r="G91"/>
  <c r="G90"/>
  <c r="G89"/>
  <c r="G88"/>
  <c r="G87"/>
  <c r="G86"/>
  <c r="G85"/>
  <c r="G84"/>
  <c r="G83"/>
  <c r="G82"/>
  <c r="G81"/>
  <c r="G80"/>
  <c r="G79"/>
  <c r="G75"/>
  <c r="G74"/>
  <c r="G73"/>
  <c r="G72"/>
  <c r="G71"/>
  <c r="G70"/>
  <c r="G69"/>
  <c r="G68"/>
  <c r="G67"/>
  <c r="G66"/>
  <c r="G65"/>
  <c r="G64"/>
  <c r="G63"/>
  <c r="G62"/>
  <c r="G61"/>
  <c r="G60"/>
  <c r="G59"/>
  <c r="G58"/>
  <c r="G57"/>
  <c r="G56"/>
  <c r="G53"/>
  <c r="G52"/>
  <c r="G51"/>
  <c r="G50"/>
  <c r="G49"/>
  <c r="G48"/>
  <c r="G47"/>
  <c r="G46"/>
  <c r="G45"/>
  <c r="G44"/>
  <c r="G42"/>
  <c r="G41"/>
  <c r="G40"/>
  <c r="G38"/>
  <c r="G34"/>
  <c r="G33"/>
  <c r="G32"/>
  <c r="G30"/>
  <c r="G28"/>
  <c r="G26"/>
  <c r="G25"/>
  <c r="G24"/>
  <c r="G23"/>
  <c r="G21"/>
  <c r="G20"/>
  <c r="G18"/>
  <c r="G17"/>
  <c r="G15"/>
  <c r="G14"/>
  <c r="G13"/>
  <c r="G12"/>
  <c r="G10"/>
  <c r="G8"/>
  <c r="G6"/>
  <c r="F109"/>
  <c r="F107"/>
  <c r="F106"/>
  <c r="F105"/>
  <c r="F104"/>
  <c r="F103"/>
  <c r="F102"/>
  <c r="F100"/>
  <c r="F99"/>
  <c r="F98"/>
  <c r="F97"/>
  <c r="F96"/>
  <c r="F95"/>
  <c r="F94"/>
  <c r="F93"/>
  <c r="F92"/>
  <c r="F91"/>
  <c r="F90"/>
  <c r="F89"/>
  <c r="F88"/>
  <c r="F87"/>
  <c r="F86"/>
  <c r="F85"/>
  <c r="F84"/>
  <c r="F83"/>
  <c r="F82"/>
  <c r="F81"/>
  <c r="F80"/>
  <c r="F79"/>
  <c r="F75"/>
  <c r="F74"/>
  <c r="F73"/>
  <c r="F72"/>
  <c r="F71"/>
  <c r="F70"/>
  <c r="F69"/>
  <c r="F68"/>
  <c r="F67"/>
  <c r="F66"/>
  <c r="F65"/>
  <c r="F64"/>
  <c r="F63"/>
  <c r="F62"/>
  <c r="F61"/>
  <c r="F60"/>
  <c r="F59"/>
  <c r="F58"/>
  <c r="F57"/>
  <c r="F56"/>
  <c r="F53"/>
  <c r="F52"/>
  <c r="F51"/>
  <c r="F50"/>
  <c r="F49"/>
  <c r="F48"/>
  <c r="F47"/>
  <c r="F46"/>
  <c r="F45"/>
  <c r="F44"/>
  <c r="F42"/>
  <c r="F41"/>
  <c r="F40"/>
  <c r="F34"/>
  <c r="F33"/>
  <c r="F32"/>
  <c r="F30"/>
  <c r="F28"/>
  <c r="F27"/>
  <c r="F26"/>
  <c r="F25"/>
  <c r="F24"/>
  <c r="F23"/>
  <c r="F21"/>
  <c r="F20"/>
  <c r="F19"/>
  <c r="F18"/>
  <c r="F17"/>
  <c r="F15"/>
  <c r="F14"/>
  <c r="F13"/>
  <c r="F12"/>
  <c r="F10"/>
  <c r="F8"/>
  <c r="F6"/>
  <c r="D101"/>
  <c r="D54"/>
  <c r="D43" s="1"/>
  <c r="D5"/>
  <c r="D77"/>
  <c r="D76" s="1"/>
  <c r="D37"/>
  <c r="D31"/>
  <c r="D29"/>
  <c r="D27"/>
  <c r="D22"/>
  <c r="D19"/>
  <c r="D16"/>
  <c r="D11"/>
  <c r="D9"/>
  <c r="C38"/>
  <c r="F38" s="1"/>
  <c r="C37"/>
  <c r="I77"/>
  <c r="I76" s="1"/>
  <c r="H77"/>
  <c r="H76" s="1"/>
  <c r="E77"/>
  <c r="E76" s="1"/>
  <c r="C77"/>
  <c r="C76" s="1"/>
  <c r="I54"/>
  <c r="H54"/>
  <c r="E54"/>
  <c r="E43" s="1"/>
  <c r="C54"/>
  <c r="C43" s="1"/>
  <c r="C31"/>
  <c r="C29"/>
  <c r="C27"/>
  <c r="C22"/>
  <c r="C19"/>
  <c r="C16"/>
  <c r="C11"/>
  <c r="C9"/>
  <c r="C5"/>
  <c r="I29"/>
  <c r="H29"/>
  <c r="I22"/>
  <c r="H22"/>
  <c r="H37"/>
  <c r="I37"/>
  <c r="I31"/>
  <c r="H31"/>
  <c r="I27"/>
  <c r="H27"/>
  <c r="I19"/>
  <c r="H19"/>
  <c r="I16"/>
  <c r="H16"/>
  <c r="I11"/>
  <c r="H11"/>
  <c r="I9"/>
  <c r="H9"/>
  <c r="I5"/>
  <c r="H5"/>
  <c r="E37"/>
  <c r="F37" s="1"/>
  <c r="E31"/>
  <c r="F31" s="1"/>
  <c r="E29"/>
  <c r="G29" s="1"/>
  <c r="E27"/>
  <c r="G27" s="1"/>
  <c r="E22"/>
  <c r="E19"/>
  <c r="G19" s="1"/>
  <c r="E16"/>
  <c r="F16" s="1"/>
  <c r="E11"/>
  <c r="G11" s="1"/>
  <c r="E9"/>
  <c r="G9" s="1"/>
  <c r="E5"/>
  <c r="G5" s="1"/>
  <c r="G101" l="1"/>
  <c r="F76"/>
  <c r="G76"/>
  <c r="G31"/>
  <c r="F29"/>
  <c r="F22"/>
  <c r="G16"/>
  <c r="G22"/>
  <c r="F11"/>
  <c r="F9"/>
  <c r="F5"/>
  <c r="F77"/>
  <c r="G77"/>
  <c r="G43"/>
  <c r="F43"/>
  <c r="F54"/>
  <c r="G54"/>
  <c r="G37"/>
  <c r="D4"/>
  <c r="D36"/>
  <c r="D35" s="1"/>
  <c r="I36"/>
  <c r="H36"/>
  <c r="H35" s="1"/>
  <c r="C36"/>
  <c r="C35" s="1"/>
  <c r="C4"/>
  <c r="E36"/>
  <c r="E4"/>
  <c r="I4"/>
  <c r="H4"/>
  <c r="G4" l="1"/>
  <c r="F4"/>
  <c r="E35"/>
  <c r="F36"/>
  <c r="G36"/>
  <c r="G108" s="1"/>
  <c r="G110" s="1"/>
  <c r="D108"/>
  <c r="D110" s="1"/>
  <c r="C108"/>
  <c r="C110" s="1"/>
  <c r="H108"/>
  <c r="H110" s="1"/>
  <c r="E108"/>
  <c r="E110" s="1"/>
  <c r="I35"/>
  <c r="I108"/>
  <c r="I110" s="1"/>
  <c r="F108" l="1"/>
  <c r="F110" s="1"/>
  <c r="G35"/>
  <c r="F35"/>
</calcChain>
</file>

<file path=xl/sharedStrings.xml><?xml version="1.0" encoding="utf-8"?>
<sst xmlns="http://schemas.openxmlformats.org/spreadsheetml/2006/main" count="185" uniqueCount="180">
  <si>
    <t>Код бюджетной классификации Российской Федерации</t>
  </si>
  <si>
    <t>Наименование доходов</t>
  </si>
  <si>
    <t>факт 2023 г</t>
  </si>
  <si>
    <t>Оценка ожидаемого исполнения 2024 г</t>
  </si>
  <si>
    <t>Прогноз на 2025 год</t>
  </si>
  <si>
    <t xml:space="preserve">Отклонение прогноза на 2025 г. от факта 2023г </t>
  </si>
  <si>
    <t>Прогноз на 2026 год</t>
  </si>
  <si>
    <t xml:space="preserve">Прогноз на 2027 год </t>
  </si>
  <si>
    <t> 5</t>
  </si>
  <si>
    <t> 6</t>
  </si>
  <si>
    <t> 7</t>
  </si>
  <si>
    <t>8 </t>
  </si>
  <si>
    <t xml:space="preserve">1 00 00000 00 0000 000 </t>
  </si>
  <si>
    <t>НАЛОГОВЫЕ И НЕНАЛОГОВЫЕ ДОХОДЫ</t>
  </si>
  <si>
    <t>1 01 00000 00 0000 000</t>
  </si>
  <si>
    <t>НАЛОГИ НА ПРИБЫЛЬ, ДОХОДЫ</t>
  </si>
  <si>
    <t>1 01 02000 01 0000 110</t>
  </si>
  <si>
    <t xml:space="preserve">Налог на доходы физических лиц </t>
  </si>
  <si>
    <t>в том числе:</t>
  </si>
  <si>
    <t>по дополнительному нормативу отчислений от налога на доходы физических лиц, заменяющему часть дотаций на выравнивание бюджетной обеспеченности</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</si>
  <si>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</si>
  <si>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</si>
  <si>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</si>
  <si>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</si>
  <si>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</si>
  <si>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</si>
  <si>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</si>
  <si>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Налог, взимаемый в связи с применением упрощенной системы налогообложения</t>
  </si>
  <si>
    <t>1 05 03000 01 0000 110</t>
  </si>
  <si>
    <t>Единый сельскохозяйственный налог</t>
  </si>
  <si>
    <t>1 05 04000 02 0000 110</t>
  </si>
  <si>
    <t>Налог, взимаемый в связи с применением патентной системы налогообложения</t>
  </si>
  <si>
    <t>1 06 00000 00 0000 000</t>
  </si>
  <si>
    <t>НАЛОГИ НА ИМУЩЕСТВО</t>
  </si>
  <si>
    <t>1 06 01000 00 0000 110</t>
  </si>
  <si>
    <t>Налог на имущество физических лиц</t>
  </si>
  <si>
    <t>1 06 06000 00 0000 110</t>
  </si>
  <si>
    <t>Земельный налог</t>
  </si>
  <si>
    <t>1 08 00000 00 0000 000</t>
  </si>
  <si>
    <t>ГОСУДАРСТВЕННАЯ ПОШЛИНА</t>
  </si>
  <si>
    <t>1 08 03000 01 0000 110</t>
  </si>
  <si>
    <t xml:space="preserve">Государственная пошлина по делам, рассматриваемым в судах общей юрисдикции, мировыми судьями </t>
  </si>
  <si>
    <t>1 08 07000 01 0000 110</t>
  </si>
  <si>
    <t xml:space="preserve">Государственная пошлина за государственную регистрацию, а также за совершение прочих юридически значимых действий </t>
  </si>
  <si>
    <t>1 11 00000 00 0000 000</t>
  </si>
  <si>
    <t>ДОХОДЫ ОТ ИСПОЛЬЗОВАНИЯ ИМУЩЕСТВА, НАХОДЯЩЕГОСЯ В ГОСУДАРСТВЕННОЙ И МУНИЦИПАЛЬНОЙ СОБСТВЕННОСТИ</t>
  </si>
  <si>
    <t>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</si>
  <si>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</si>
  <si>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1 11 05000 00 0000 120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</si>
  <si>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</si>
  <si>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1 11 09000 00 0000 120</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</si>
  <si>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</si>
  <si>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1 12 00000 00 0000 000</t>
  </si>
  <si>
    <t xml:space="preserve">ПЛАТЕЖИ ПРИ ПОЛЬЗОВАНИИ ПРИРОДНЫМИ РЕСУРСАМИ </t>
  </si>
  <si>
    <t>1 12 01000 01 0000 120</t>
  </si>
  <si>
    <t>Плата за негативное воздействие на окружающую среду</t>
  </si>
  <si>
    <t xml:space="preserve">1 13 00000 00 0000 000 </t>
  </si>
  <si>
    <t>ДОХОДЫ ОТ ОКАЗАНИЯ ПЛАТНЫХ УСЛУГ И КОМПЕНСАЦИИ ЗАТРАТ ГОСУДАРСТВА</t>
  </si>
  <si>
    <t>1 13 02000 00 0000 130</t>
  </si>
  <si>
    <t>Доходы от компенсации затрат государства</t>
  </si>
  <si>
    <t>1 14 00000 00 0000 000</t>
  </si>
  <si>
    <t>ДОХОДЫ ОТ ПРОДАЖИ МАТЕРИАЛЬНЫХ И НЕМАТЕРИАЛЬНЫХ АКТИВОВ</t>
  </si>
  <si>
    <t>1 14 02000 00 0000 000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</si>
  <si>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</si>
  <si>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1 14 06000 00 0000 430</t>
  </si>
  <si>
    <t xml:space="preserve">Доходы от продажи земельных участков, находящихся в государственной и муниципальной собственности </t>
  </si>
  <si>
    <t>1 16 00000 00 0000 000</t>
  </si>
  <si>
    <t>ШТРАФЫ, САНКЦИИ, ВОЗМЕЩЕНИЕ УЩЕРБА</t>
  </si>
  <si>
    <t>2 00 00000 00 0000 000</t>
  </si>
  <si>
    <t>БЕЗВОЗМЕЗДНЫЕ ПОСТУПЛЕНИЯ</t>
  </si>
  <si>
    <t>2 02 00000 00 0000 000</t>
  </si>
  <si>
    <t>БЕЗВОЗМЕЗДНЫЕ ПОСТУПЛЕНИЯ ОТ ДРУГИХ БЮДЖЕТОВ БЮДЖЕТНОЙ СИСТЕМЫ РОССИЙСКОЙ ФЕДЕРАЦИИ</t>
  </si>
  <si>
    <t>2 02 10000 00 0000 150</t>
  </si>
  <si>
    <t>Дотации бюджетам бюджетной системы Российской Федерации</t>
  </si>
  <si>
    <t>2 02 15001 04 0000 150</t>
  </si>
  <si>
    <t xml:space="preserve">Дотации бюджетам городских округов на выравнивание бюджетной обеспеченности </t>
  </si>
  <si>
    <t>Дотации бюджетам городских округов на выравнивание бюджетной обеспеченности муниципальных районов (городских округов) из краевого фонда финансовой поддержки</t>
  </si>
  <si>
    <t>2 02 15002 04 0000 150</t>
  </si>
  <si>
    <t>Дотации бюджетам городских округов на поддержку мер по обеспечению сбалансированности бюджетов</t>
  </si>
  <si>
    <t>2 02 20000 00 0000 150</t>
  </si>
  <si>
    <t>Субсидии бюджетам бюджетной системы Российской Федерации (межбюджетные субсидии)</t>
  </si>
  <si>
    <t>2 02 20077 04 0000 150</t>
  </si>
  <si>
    <t>Субсидии бюджетам городских округов на софинансирование капитальных вложений в объекты муниципальной собственности (мероприятия по созданию и развитию системы газоснабжения )</t>
  </si>
  <si>
    <t>2 02 20302 04 0000 150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</si>
  <si>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</si>
  <si>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2 02 25081 04 0000 150</t>
  </si>
  <si>
    <t xml:space="preserve">Субсидии бюджетам городских округов на государственную поддержку организаций, входящих в систему спортивной подготовки
</t>
  </si>
  <si>
    <t xml:space="preserve">2 02 25299 04 0000 150
</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</si>
  <si>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</si>
  <si>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202 25497 04 0000 150</t>
  </si>
  <si>
    <t>Субсидии бюджетам городских округов на реализацию мероприятий по обеспечению жильем молодых семей</t>
  </si>
  <si>
    <t>2 02 25519 04 0000150</t>
  </si>
  <si>
    <t xml:space="preserve">Субсидии бюджетам городских округов на поддержку отрасли культуры  </t>
  </si>
  <si>
    <t>2 02 25555 04 0000 150</t>
  </si>
  <si>
    <t>Субсидии бюджетам городских округов на реализацию программ формирования современной городской среды</t>
  </si>
  <si>
    <t>2 02 25560 04 0000 150</t>
  </si>
  <si>
    <t>Субсидии бюджетам городских округов на поддержку обустройства мест массового отдыха населения (городских парков)</t>
  </si>
  <si>
    <t>2 02 25590 04 0000 150</t>
  </si>
  <si>
    <t>Субсидии бюджетам городских округов на техническое оснащение региональных и муниципальных музеев</t>
  </si>
  <si>
    <t>2 02 29999 04 0000 150</t>
  </si>
  <si>
    <t xml:space="preserve">Прочие субсидии бюджетам городских округов </t>
  </si>
  <si>
    <t>Прочие субсидии бюджетам городских округов в целях софинансирования муниципальных программ (подпрограмм) в области использования и охраны водных объектов</t>
  </si>
  <si>
    <t xml:space="preserve">Прочие субсидии бюджетам муниципальных образований  на проведение работ по сохранению объектов культурного наследия </t>
  </si>
  <si>
    <t>Прочие субсидии бюджетам городских округов на капитальный ремонт и ремонт автомобильных дорог общего пользования населенных пунктов за счет дорожного фонда Приморского края</t>
  </si>
  <si>
    <t>Прочие субсидии бюджетам городских округов  на благоустройство   территорий муниципальных образований</t>
  </si>
  <si>
    <t>Прочие субсидии бюджетам городских округов  на комплектование книжных фондов и обеспечение информационно-техническим оборудованием библиотек</t>
  </si>
  <si>
    <t xml:space="preserve">Прочие субсидии бюджетам городских округов  на реализацию проектов  инициативного бюджетирования по направлению "Молодежный бюджет" </t>
  </si>
  <si>
    <t xml:space="preserve">Прочие субсидии бюджетам городских округов  на реализацию проектов  инициативного бюджетирования по направлению "Твой проект" </t>
  </si>
  <si>
    <t>Прочие субсидии бюджетам городских округов  на организацию физкультурно- спортивной работы по месту жительства</t>
  </si>
  <si>
    <t>Прочие субсидии бюджетам городских округов  на приобретение и поставку спортивного инвентаря, спортивного оборудования и иного имущества для развития массового спорта</t>
  </si>
  <si>
    <t>Прочие субсидии бюджетам городских округов  на обеспечение уровня финансирования спортивной подготовки в муниципальных учреждениях спортивной подготовки в соответствии с требованиями федеральных стандартов спортивной подготовки</t>
  </si>
  <si>
    <t>Прочие субсидии бюджетам городских округов  на реализацию федеральной целевой программы "Увековечение памяти погибших при защите Отечества на 2019-2025 годы" за счёт средств краевого бюджета</t>
  </si>
  <si>
    <t>Прочие субсидии бюджетам городских округов  на проведение комплексных кадастровых работ</t>
  </si>
  <si>
    <t>Прочие субсидии бюджетам городских округов на софинансирование муниципальных программ по поддержке социально ориентированных некоммерческих организаций по итогам конкурсного отбора</t>
  </si>
  <si>
    <t>Прочие субсидии бюджетам городских округов   на модернизацию муниципальных библиотек</t>
  </si>
  <si>
    <t>Прочие субсидии бюджетам городских округов   на мероприятия по инвентаризации кладбищ, стен скорби, крематориев, а также мест захоронений на кладбищах и в стенах скорби, расположенных на территории Приморского края</t>
  </si>
  <si>
    <t xml:space="preserve">Прочие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краевого бюджета
</t>
  </si>
  <si>
    <t>2 02 30000 00 0000150</t>
  </si>
  <si>
    <t>Субвенции бюджетам бюджетной системы Российской Федерации</t>
  </si>
  <si>
    <t xml:space="preserve"> 2 02 30024 04 0000 150</t>
  </si>
  <si>
    <t xml:space="preserve">Субвенции бюджетам городских округов на выполнение передаваемых полномочий субъектов Российской Федерации </t>
  </si>
  <si>
    <t>Субвенции бюджетам городских округов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t>
  </si>
  <si>
    <t>Субвенции бюджетам городских округов на обеспечение бесплатным питанием детей, обучающихся в муниципальных общеобразовательных организациях</t>
  </si>
  <si>
    <t>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</si>
  <si>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Субвенции бюджетам городских округов на организацию и обеспечение оздоровления и отдыха детей (за исключением организации отдыха детей в каникулярное время)</t>
  </si>
  <si>
    <t>Субвенции бюджетам городских округов на осуществление отдельных государственных полномочий по государственному управлению охраной труда</t>
  </si>
  <si>
    <t>Субвенции бюджетам городских округов на осуществление государственных полномочий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t>
  </si>
  <si>
    <t xml:space="preserve">Субвенции бюджетам городских округов на осуществление отдельных государственных полномочий органов опеки и попечительства в отношении   несовершеннолетних  </t>
  </si>
  <si>
    <t xml:space="preserve">Субвенции бюджетам городских округов на осуществление отдельных государственных полномочий по социальной поддержке детей, оставшихся без попечения родителей и лиц, принявших на воспитание в семью детей, оставшихся без попечения родителей </t>
  </si>
  <si>
    <t>Субвенции бюджетам городских округов  на осуществление отдельного государственного полномочия по возмещению специализированным службам по вопросам похоронного дела стоимости услуг по погребению умерших,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 а также в случае рождения мертвого ребенка по истечении 154 дней беременности, предоставляемых согласно гарантированному перечню услуг по погребению</t>
  </si>
  <si>
    <t xml:space="preserve">Субвенции бюджетам городских округов на осуществление отдельных государственных полномочий по   обеспечению мер социальной поддержки педагогическим работникам муниципальных образовательных организаций  </t>
  </si>
  <si>
    <t xml:space="preserve">Субвенции бюджетам городских округов на реализацию государственного полномочия в сфере транспортного обслуживания по муниципальным маршрутам в границах муниципальных образований
</t>
  </si>
  <si>
    <t xml:space="preserve">Субвенции бюджетам городских округов на реализацию государственных полномочий Приморского края по организации мероприятий при осуществлении деятельности по обращению с животными без владельцев </t>
  </si>
  <si>
    <t xml:space="preserve"> 2 02 30029 04 0000 150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</si>
  <si>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</si>
  <si>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2 02 35082 04 0010 150</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</si>
  <si>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</si>
  <si>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2 02 35120 04 0000 150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</si>
  <si>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</si>
  <si>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2 02 35260 04 0000 150</t>
  </si>
  <si>
    <t>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</si>
  <si>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2 02 35304 04 0000 150</t>
  </si>
  <si>
    <t>Субвенции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</si>
  <si>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202 35469 04 0000 150</t>
  </si>
  <si>
    <t>Субвенции бюджетам городских округов на проведение Всероссийской переписи населения 2020 года</t>
  </si>
  <si>
    <t>2 02 35930 04 0000 150</t>
  </si>
  <si>
    <t>Субвенции бюджетам городских округов на государственную регистрацию актов гражданского состояния</t>
  </si>
  <si>
    <t>2 02 36900 04 0000 150</t>
  </si>
  <si>
    <t xml:space="preserve">Единая субвенция бюджетам городских округов из бюджета субъекта Российской Федерации  </t>
  </si>
  <si>
    <t>2 02 39999 04 0000 150</t>
  </si>
  <si>
    <t>Прочие субвенции бюджетам городских округов
(на государственную регистрацию актов гражданского состояния за счет средств краевого бюджета)</t>
  </si>
  <si>
    <t>2 02 40000 00 0000 150</t>
  </si>
  <si>
    <t>Иные межбюджетные трансферты</t>
  </si>
  <si>
    <t>2 02 45179 04 0000 150</t>
  </si>
  <si>
    <t xml:space="preserve">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</si>
  <si>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2 02 45303 04 0000 150</t>
  </si>
  <si>
    <t xml:space="preserve">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</si>
  <si>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2 02 45424 04 0000 150</t>
  </si>
  <si>
    <t>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</si>
  <si>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2 02 49999 04 0010 150</t>
  </si>
  <si>
    <t>Прочие межбюджетные трансферты, передаваемые бюджетам городских округов (на реализацию основных мер государственной поддержки в сфере занятости населения по организации временного трудоустройства несовершеннолетних граждан в возрасте от 14 до 18 лет в свободное от учебы время)</t>
  </si>
  <si>
    <t>Прочие межбюджетные трансферты, передаваемые бюджетам городских округов (на выплату грантов бюджетам муниципальных образований Приморского края в целях поддержки проектов, инициируемых жителями муниципальных образований Приморского края, по решению вопросов местного значения)</t>
  </si>
  <si>
    <t>ВСЕГО ДОХОДОВ</t>
  </si>
  <si>
    <t>1 05 02000 02 0000 110</t>
  </si>
  <si>
    <t xml:space="preserve">Единый налог на вмененный доход для отдельных видов деятельности </t>
  </si>
  <si>
    <t>1 11 07000 00 0000 120</t>
  </si>
  <si>
    <t>Платежи от государственных и муниципальных унитарных предприятий</t>
  </si>
  <si>
    <t>202 19999 04 0000 150</t>
  </si>
  <si>
    <t>Прочие дотации бюджетам городских округов</t>
  </si>
  <si>
    <t>Прочие субсидии бюджетам городских округов на мероприятия по созданию и развитию системы газоснабжения муниципальных образований</t>
  </si>
  <si>
    <t>Прочие субсидии бюджетам муниципальнвых образований из финансового резерва на ликвидацию чрезвычайных ситуаций</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</si>
  <si>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краевого бюджета</t>
  </si>
  <si>
    <t>2 19 00000 04 000 150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</si>
  <si>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</si>
  <si>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ВСЕГО ДОХОДОВ С УЧЕТОМ ВОЗВРАТА ОСТАТКОВ</t>
  </si>
  <si>
    <t>Прочие субсидии бюджетам городских округов   на обеспечение мероприятий по переселению граждан из аварийного жилищного фонда и его ликвидации при принятом решении об изъятии земельных участков для муниципальных нужд</t>
  </si>
  <si>
    <t>2 02 45050 04 0000 150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</si>
  <si>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</si>
  <si>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Отклонение прогноза на 2025 г. от ожидаемого исполнения 2024г </t>
  </si>
  <si>
    <t xml:space="preserve">Сведения о доходах бюджета городского округа Спасск-Дальний по видам доходов на 2025 год и плановый период 2026 и 2027 годов                           в сравнении с ожидаемым исполнением за текущий финансовый год  и отчетом за отчетный финансовый год </t>
  </si>
</sst>
</file>

<file path=xl/styles.xml><?xml version="1.0" encoding="utf-8"?>
<styleSheet xmlns="http://schemas.openxmlformats.org/spreadsheetml/2006/main">
  <numFmts count="2">
    <numFmt numFmtId="43" formatCode="_-* #,##0.00\ _₽_-;\-* #,##0.00\ _₽_-;_-* &quot;-&quot;??\ _₽_-;_-@_-"/>
    <numFmt numFmtId="164" formatCode="0.0,&quot; &quot;"/>
  </numFmts>
  <fonts count="21">
    <font>
      <sz val="11"/>
      <color theme="1"/>
      <name val="Calibri"/>
      <family val="2"/>
      <charset val="204"/>
      <scheme val="minor"/>
    </font>
    <font>
      <sz val="10"/>
      <color rgb="FF000000"/>
      <name val="Arial Narrow"/>
      <family val="2"/>
      <charset val="204"/>
    </font>
    <font>
      <sz val="10"/>
      <color rgb="FF000000"/>
      <name val="Arial Narrow"/>
      <family val="2"/>
      <charset val="204"/>
    </font>
    <font>
      <sz val="12"/>
      <name val="Times New Roman"/>
      <family val="1"/>
      <charset val="204"/>
    </font>
    <font>
      <b/>
      <sz val="12"/>
      <name val="Times New Roman"/>
      <family val="1"/>
      <charset val="204"/>
    </font>
    <font>
      <sz val="12"/>
      <color indexed="8"/>
      <name val="Times New Roman"/>
      <family val="1"/>
      <charset val="204"/>
    </font>
    <font>
      <sz val="12"/>
      <name val="Times New Roman Cyr"/>
      <family val="1"/>
      <charset val="204"/>
    </font>
    <font>
      <sz val="12"/>
      <name val="Times New Roman Cyr"/>
      <charset val="204"/>
    </font>
    <font>
      <sz val="12"/>
      <name val="Arial Cyr"/>
      <charset val="204"/>
    </font>
    <font>
      <sz val="11"/>
      <color theme="1"/>
      <name val="Calibri"/>
      <family val="2"/>
      <charset val="204"/>
      <scheme val="minor"/>
    </font>
    <font>
      <sz val="12"/>
      <color theme="1"/>
      <name val="Times New Roman"/>
      <family val="1"/>
      <charset val="204"/>
    </font>
    <font>
      <sz val="11"/>
      <color rgb="FF000000"/>
      <name val="Arial Narrow"/>
      <family val="2"/>
      <charset val="204"/>
    </font>
    <font>
      <b/>
      <sz val="11"/>
      <name val="Times New Roman"/>
      <family val="1"/>
      <charset val="204"/>
    </font>
    <font>
      <sz val="11"/>
      <name val="Times New Roman"/>
      <family val="1"/>
      <charset val="204"/>
    </font>
    <font>
      <sz val="11"/>
      <name val="Times New Roman Cyr"/>
      <family val="1"/>
      <charset val="204"/>
    </font>
    <font>
      <sz val="11"/>
      <color indexed="8"/>
      <name val="Times New Roman"/>
      <family val="1"/>
      <charset val="204"/>
    </font>
    <font>
      <sz val="11"/>
      <color rgb="FF000000"/>
      <name val="Times New Roman"/>
      <family val="1"/>
      <charset val="204"/>
    </font>
    <font>
      <sz val="11"/>
      <name val="Times New Roman Cyr"/>
      <charset val="204"/>
    </font>
    <font>
      <sz val="11"/>
      <name val="Times New Roman"/>
      <family val="1"/>
    </font>
    <font>
      <sz val="9"/>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rgb="FFFBFBFC"/>
        <bgColor indexed="64"/>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s>
  <cellStyleXfs count="2">
    <xf numFmtId="0" fontId="0" fillId="0" borderId="0"/>
    <xf numFmtId="43" fontId="9" fillId="0" borderId="0" applyFont="0" applyFill="0" applyBorder="0" applyAlignment="0" applyProtection="0"/>
  </cellStyleXfs>
  <cellXfs count="93">
    <xf numFmtId="0" fontId="0" fillId="0" borderId="0" xfId="0"/>
    <xf numFmtId="0" fontId="6" fillId="3" borderId="2" xfId="0" applyFont="1" applyFill="1" applyBorder="1" applyAlignment="1">
      <alignment horizontal="justify" vertical="top" wrapText="1"/>
    </xf>
    <xf numFmtId="0" fontId="2" fillId="3" borderId="1" xfId="0" applyFont="1" applyFill="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2" borderId="8" xfId="0" applyFont="1" applyFill="1" applyBorder="1" applyAlignment="1">
      <alignment horizontal="center" vertical="center" wrapText="1" readingOrder="1"/>
    </xf>
    <xf numFmtId="0" fontId="0" fillId="0" borderId="2" xfId="0" applyFont="1" applyBorder="1"/>
    <xf numFmtId="0" fontId="11" fillId="3" borderId="1" xfId="0" applyFont="1" applyFill="1" applyBorder="1" applyAlignment="1">
      <alignment horizontal="center" vertical="center" wrapText="1" readingOrder="1"/>
    </xf>
    <xf numFmtId="0" fontId="11" fillId="0" borderId="1" xfId="0" applyFont="1" applyBorder="1" applyAlignment="1">
      <alignment horizontal="center" vertical="center" wrapText="1" readingOrder="1"/>
    </xf>
    <xf numFmtId="0" fontId="12" fillId="3" borderId="3" xfId="0" applyFont="1" applyFill="1" applyBorder="1" applyAlignment="1">
      <alignment horizontal="justify" vertical="top" wrapText="1"/>
    </xf>
    <xf numFmtId="0" fontId="13" fillId="3" borderId="3" xfId="0" applyFont="1" applyFill="1" applyBorder="1" applyAlignment="1">
      <alignment horizontal="justify" vertical="top" wrapText="1"/>
    </xf>
    <xf numFmtId="0" fontId="13" fillId="3" borderId="2" xfId="0" applyFont="1" applyFill="1" applyBorder="1" applyAlignment="1">
      <alignment horizontal="justify" vertical="top" wrapText="1"/>
    </xf>
    <xf numFmtId="0" fontId="13" fillId="3" borderId="0" xfId="0" applyFont="1" applyFill="1" applyAlignment="1">
      <alignment horizontal="justify" vertical="top" wrapText="1"/>
    </xf>
    <xf numFmtId="0" fontId="14" fillId="3" borderId="3" xfId="0" applyFont="1" applyFill="1" applyBorder="1" applyAlignment="1">
      <alignment horizontal="justify" vertical="top" wrapText="1"/>
    </xf>
    <xf numFmtId="0" fontId="14" fillId="0" borderId="3" xfId="0" applyFont="1" applyFill="1" applyBorder="1" applyAlignment="1">
      <alignment horizontal="justify" vertical="top" wrapText="1"/>
    </xf>
    <xf numFmtId="0" fontId="14" fillId="3" borderId="2" xfId="0" applyFont="1" applyFill="1" applyBorder="1" applyAlignment="1">
      <alignment horizontal="justify" vertical="top" wrapText="1"/>
    </xf>
    <xf numFmtId="0" fontId="15" fillId="0" borderId="3" xfId="0" applyFont="1" applyFill="1" applyBorder="1" applyAlignment="1">
      <alignment horizontal="justify" vertical="top" wrapText="1"/>
    </xf>
    <xf numFmtId="0" fontId="13" fillId="3" borderId="0" xfId="0" applyFont="1" applyFill="1" applyAlignment="1">
      <alignment wrapText="1"/>
    </xf>
    <xf numFmtId="0" fontId="16" fillId="3" borderId="3" xfId="0" applyFont="1" applyFill="1" applyBorder="1" applyAlignment="1">
      <alignment vertical="top" wrapText="1"/>
    </xf>
    <xf numFmtId="0" fontId="16" fillId="3" borderId="3" xfId="0" applyFont="1" applyFill="1" applyBorder="1" applyAlignment="1">
      <alignment horizontal="justify" vertical="top" wrapText="1"/>
    </xf>
    <xf numFmtId="0" fontId="13" fillId="3" borderId="3" xfId="0" applyFont="1" applyFill="1" applyBorder="1" applyAlignment="1">
      <alignment vertical="top" wrapText="1"/>
    </xf>
    <xf numFmtId="0" fontId="17" fillId="3" borderId="3" xfId="0" applyFont="1" applyFill="1" applyBorder="1" applyAlignment="1">
      <alignment horizontal="justify" vertical="top" wrapText="1"/>
    </xf>
    <xf numFmtId="0" fontId="16" fillId="3" borderId="3" xfId="0" applyFont="1" applyFill="1" applyBorder="1" applyAlignment="1">
      <alignment wrapText="1"/>
    </xf>
    <xf numFmtId="0" fontId="16" fillId="3" borderId="3" xfId="0" applyFont="1" applyFill="1" applyBorder="1" applyAlignment="1">
      <alignment horizontal="left" vertical="top" wrapText="1"/>
    </xf>
    <xf numFmtId="0" fontId="16" fillId="0" borderId="3" xfId="0" applyFont="1" applyBorder="1" applyAlignment="1">
      <alignment horizontal="left" vertical="top" wrapText="1"/>
    </xf>
    <xf numFmtId="0" fontId="16" fillId="0" borderId="0" xfId="0" applyFont="1" applyAlignment="1">
      <alignment horizontal="left" vertical="top" wrapText="1"/>
    </xf>
    <xf numFmtId="0" fontId="13" fillId="3" borderId="0" xfId="0" applyFont="1" applyFill="1" applyAlignment="1">
      <alignment vertical="top" wrapText="1"/>
    </xf>
    <xf numFmtId="0" fontId="13" fillId="3" borderId="5" xfId="0" applyFont="1" applyFill="1" applyBorder="1" applyAlignment="1">
      <alignment vertical="top" wrapText="1"/>
    </xf>
    <xf numFmtId="0" fontId="13" fillId="3" borderId="3" xfId="0" applyFont="1" applyFill="1" applyBorder="1" applyAlignment="1">
      <alignment wrapText="1"/>
    </xf>
    <xf numFmtId="0" fontId="13" fillId="3" borderId="5" xfId="0" applyFont="1" applyFill="1" applyBorder="1" applyAlignment="1">
      <alignment vertical="center" wrapText="1"/>
    </xf>
    <xf numFmtId="0" fontId="13" fillId="0" borderId="5" xfId="0" applyFont="1" applyFill="1" applyBorder="1" applyAlignment="1">
      <alignment horizontal="justify" vertical="top"/>
    </xf>
    <xf numFmtId="0" fontId="13" fillId="3" borderId="7" xfId="0" applyFont="1" applyFill="1" applyBorder="1" applyAlignment="1">
      <alignment horizontal="justify" vertical="top" wrapText="1"/>
    </xf>
    <xf numFmtId="0" fontId="12" fillId="3" borderId="7" xfId="0" applyFont="1" applyFill="1" applyBorder="1"/>
    <xf numFmtId="0" fontId="0" fillId="0" borderId="0" xfId="0" applyFont="1"/>
    <xf numFmtId="49" fontId="13" fillId="3" borderId="2" xfId="0" applyNumberFormat="1" applyFont="1" applyFill="1" applyBorder="1" applyAlignment="1">
      <alignment horizontal="center" vertical="top" wrapText="1"/>
    </xf>
    <xf numFmtId="49" fontId="13" fillId="3" borderId="2" xfId="0" applyNumberFormat="1" applyFont="1" applyFill="1" applyBorder="1" applyAlignment="1">
      <alignment wrapText="1"/>
    </xf>
    <xf numFmtId="0" fontId="15" fillId="3" borderId="2" xfId="0" applyFont="1" applyFill="1" applyBorder="1" applyAlignment="1">
      <alignment horizontal="center" vertical="top"/>
    </xf>
    <xf numFmtId="0" fontId="13" fillId="3" borderId="2" xfId="0" applyFont="1" applyFill="1" applyBorder="1" applyAlignment="1">
      <alignment horizontal="center" vertical="top" wrapText="1"/>
    </xf>
    <xf numFmtId="0" fontId="13" fillId="3" borderId="2" xfId="0" applyFont="1" applyFill="1" applyBorder="1" applyAlignment="1">
      <alignment horizontal="center" vertical="top"/>
    </xf>
    <xf numFmtId="49" fontId="18" fillId="3" borderId="2" xfId="0" applyNumberFormat="1" applyFont="1" applyFill="1" applyBorder="1" applyAlignment="1">
      <alignment horizontal="center" vertical="top"/>
    </xf>
    <xf numFmtId="0" fontId="13" fillId="0" borderId="2" xfId="0" applyFont="1" applyFill="1" applyBorder="1" applyAlignment="1">
      <alignment horizontal="center" vertical="top"/>
    </xf>
    <xf numFmtId="0" fontId="13" fillId="3" borderId="2" xfId="0" applyFont="1" applyFill="1" applyBorder="1" applyAlignment="1">
      <alignment horizontal="center"/>
    </xf>
    <xf numFmtId="49" fontId="13" fillId="0" borderId="2" xfId="0" applyNumberFormat="1" applyFont="1" applyFill="1" applyBorder="1" applyAlignment="1">
      <alignment horizontal="center" vertical="top" wrapText="1"/>
    </xf>
    <xf numFmtId="49" fontId="13" fillId="3" borderId="2" xfId="0" applyNumberFormat="1" applyFont="1" applyFill="1" applyBorder="1" applyAlignment="1">
      <alignment horizontal="center" vertical="top"/>
    </xf>
    <xf numFmtId="49" fontId="13" fillId="3" borderId="2" xfId="0" applyNumberFormat="1" applyFont="1" applyFill="1" applyBorder="1" applyAlignment="1">
      <alignment horizontal="left" wrapText="1"/>
    </xf>
    <xf numFmtId="0" fontId="0" fillId="3" borderId="2" xfId="0" applyFont="1" applyFill="1" applyBorder="1"/>
    <xf numFmtId="49" fontId="12" fillId="3" borderId="2" xfId="0" applyNumberFormat="1" applyFont="1" applyFill="1" applyBorder="1" applyAlignment="1">
      <alignment horizontal="center" vertical="top"/>
    </xf>
    <xf numFmtId="49" fontId="13" fillId="0" borderId="2" xfId="0" applyNumberFormat="1" applyFont="1" applyFill="1" applyBorder="1" applyAlignment="1">
      <alignment horizontal="center" vertical="top"/>
    </xf>
    <xf numFmtId="49" fontId="13" fillId="0" borderId="2" xfId="0" applyNumberFormat="1" applyFont="1" applyFill="1" applyBorder="1" applyAlignment="1">
      <alignment horizontal="left" vertical="top" wrapText="1"/>
    </xf>
    <xf numFmtId="0" fontId="13" fillId="3" borderId="2" xfId="0" applyFont="1" applyFill="1" applyBorder="1" applyAlignment="1">
      <alignment horizontal="left" vertical="top"/>
    </xf>
    <xf numFmtId="0" fontId="13" fillId="3" borderId="2" xfId="0" applyFont="1" applyFill="1" applyBorder="1" applyAlignment="1">
      <alignment horizontal="left" vertical="top" wrapText="1"/>
    </xf>
    <xf numFmtId="49" fontId="13" fillId="3" borderId="2" xfId="0" applyNumberFormat="1" applyFont="1" applyFill="1" applyBorder="1" applyAlignment="1">
      <alignment horizontal="left" vertical="top"/>
    </xf>
    <xf numFmtId="49" fontId="13" fillId="0" borderId="2" xfId="0" applyNumberFormat="1" applyFont="1" applyFill="1" applyBorder="1" applyAlignment="1">
      <alignment horizontal="left" vertical="top"/>
    </xf>
    <xf numFmtId="49" fontId="13" fillId="3" borderId="2" xfId="0" applyNumberFormat="1" applyFont="1" applyFill="1" applyBorder="1" applyAlignment="1">
      <alignment horizontal="left" vertical="top" wrapText="1"/>
    </xf>
    <xf numFmtId="0" fontId="13" fillId="3" borderId="4" xfId="0" applyFont="1" applyFill="1" applyBorder="1" applyAlignment="1">
      <alignment horizontal="left" vertical="top"/>
    </xf>
    <xf numFmtId="0" fontId="13" fillId="0" borderId="4" xfId="0" applyFont="1" applyFill="1" applyBorder="1" applyAlignment="1">
      <alignment horizontal="left" vertical="top"/>
    </xf>
    <xf numFmtId="0" fontId="13" fillId="3" borderId="6" xfId="0" applyFont="1" applyFill="1" applyBorder="1" applyAlignment="1">
      <alignment horizontal="center" vertical="top" wrapText="1"/>
    </xf>
    <xf numFmtId="49" fontId="13" fillId="3" borderId="6" xfId="0" applyNumberFormat="1" applyFont="1" applyFill="1" applyBorder="1" applyAlignment="1">
      <alignment horizontal="center" vertical="top"/>
    </xf>
    <xf numFmtId="0" fontId="19" fillId="3" borderId="2" xfId="0" applyFont="1" applyFill="1" applyBorder="1" applyAlignment="1">
      <alignment wrapText="1"/>
    </xf>
    <xf numFmtId="0" fontId="3" fillId="3" borderId="2" xfId="0" applyFont="1" applyFill="1" applyBorder="1" applyAlignment="1">
      <alignment vertical="top" wrapText="1"/>
    </xf>
    <xf numFmtId="0" fontId="4" fillId="3" borderId="2" xfId="0" applyFont="1" applyFill="1" applyBorder="1" applyAlignment="1">
      <alignment horizontal="left" wrapText="1"/>
    </xf>
    <xf numFmtId="0" fontId="16" fillId="3" borderId="2" xfId="0" applyFont="1" applyFill="1" applyBorder="1" applyAlignment="1">
      <alignment horizontal="left" vertical="top" wrapText="1"/>
    </xf>
    <xf numFmtId="0" fontId="16" fillId="0" borderId="2"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justify" vertical="top" wrapText="1"/>
    </xf>
    <xf numFmtId="0" fontId="1" fillId="3" borderId="1" xfId="0" applyFont="1" applyFill="1" applyBorder="1" applyAlignment="1">
      <alignment horizontal="center" vertical="center" wrapText="1" readingOrder="1"/>
    </xf>
    <xf numFmtId="4" fontId="3" fillId="3" borderId="2" xfId="0" applyNumberFormat="1" applyFont="1" applyFill="1" applyBorder="1" applyAlignment="1">
      <alignment wrapText="1" readingOrder="1"/>
    </xf>
    <xf numFmtId="4" fontId="10" fillId="0" borderId="2" xfId="0" applyNumberFormat="1" applyFont="1" applyBorder="1" applyAlignment="1">
      <alignment readingOrder="1"/>
    </xf>
    <xf numFmtId="4" fontId="3" fillId="3" borderId="2" xfId="0" applyNumberFormat="1" applyFont="1" applyFill="1" applyBorder="1" applyAlignment="1">
      <alignment readingOrder="1"/>
    </xf>
    <xf numFmtId="4" fontId="3" fillId="0" borderId="2" xfId="0" applyNumberFormat="1" applyFont="1" applyFill="1" applyBorder="1" applyAlignment="1">
      <alignment wrapText="1" readingOrder="1"/>
    </xf>
    <xf numFmtId="0" fontId="0" fillId="0" borderId="0" xfId="0" applyAlignment="1">
      <alignment readingOrder="1"/>
    </xf>
    <xf numFmtId="0" fontId="1" fillId="3" borderId="8" xfId="0" applyFont="1" applyFill="1" applyBorder="1" applyAlignment="1">
      <alignment horizontal="center" vertical="center" wrapText="1" readingOrder="1"/>
    </xf>
    <xf numFmtId="164" fontId="3" fillId="0" borderId="2" xfId="0" applyNumberFormat="1" applyFont="1" applyFill="1" applyBorder="1" applyAlignment="1">
      <alignment wrapText="1" readingOrder="1"/>
    </xf>
    <xf numFmtId="164" fontId="3" fillId="3" borderId="2" xfId="0" applyNumberFormat="1" applyFont="1" applyFill="1" applyBorder="1" applyAlignment="1">
      <alignment wrapText="1" readingOrder="1"/>
    </xf>
    <xf numFmtId="164" fontId="4" fillId="3" borderId="2" xfId="0" applyNumberFormat="1" applyFont="1" applyFill="1" applyBorder="1" applyAlignment="1">
      <alignment wrapText="1" readingOrder="1"/>
    </xf>
    <xf numFmtId="164" fontId="20" fillId="0" borderId="2" xfId="0" applyNumberFormat="1" applyFont="1" applyBorder="1" applyAlignment="1">
      <alignment readingOrder="1"/>
    </xf>
    <xf numFmtId="164" fontId="10" fillId="0" borderId="2" xfId="0" applyNumberFormat="1" applyFont="1" applyBorder="1" applyAlignment="1">
      <alignment readingOrder="1"/>
    </xf>
    <xf numFmtId="164" fontId="3" fillId="3" borderId="2" xfId="0" applyNumberFormat="1" applyFont="1" applyFill="1" applyBorder="1" applyAlignment="1">
      <alignment readingOrder="1"/>
    </xf>
    <xf numFmtId="164" fontId="5" fillId="0" borderId="2" xfId="0" applyNumberFormat="1" applyFont="1" applyFill="1" applyBorder="1" applyAlignment="1">
      <alignment readingOrder="1"/>
    </xf>
    <xf numFmtId="164" fontId="5" fillId="3" borderId="2" xfId="0" applyNumberFormat="1" applyFont="1" applyFill="1" applyBorder="1" applyAlignment="1">
      <alignment readingOrder="1"/>
    </xf>
    <xf numFmtId="164" fontId="3" fillId="0" borderId="2" xfId="0" applyNumberFormat="1" applyFont="1" applyFill="1" applyBorder="1" applyAlignment="1">
      <alignment readingOrder="1"/>
    </xf>
    <xf numFmtId="164" fontId="4" fillId="0" borderId="2" xfId="0" applyNumberFormat="1" applyFont="1" applyFill="1" applyBorder="1" applyAlignment="1">
      <alignment wrapText="1" readingOrder="1"/>
    </xf>
    <xf numFmtId="164" fontId="6" fillId="0" borderId="2" xfId="0" applyNumberFormat="1" applyFont="1" applyFill="1" applyBorder="1" applyAlignment="1">
      <alignment wrapText="1" readingOrder="1"/>
    </xf>
    <xf numFmtId="164" fontId="0" fillId="0" borderId="2" xfId="0" applyNumberFormat="1" applyBorder="1" applyAlignment="1">
      <alignment readingOrder="1"/>
    </xf>
    <xf numFmtId="164" fontId="6" fillId="3" borderId="2" xfId="0" applyNumberFormat="1" applyFont="1" applyFill="1" applyBorder="1" applyAlignment="1">
      <alignment wrapText="1" readingOrder="1"/>
    </xf>
    <xf numFmtId="164" fontId="7" fillId="0" borderId="2" xfId="0" applyNumberFormat="1" applyFont="1" applyFill="1" applyBorder="1" applyAlignment="1">
      <alignment wrapText="1" readingOrder="1"/>
    </xf>
    <xf numFmtId="164" fontId="10" fillId="0" borderId="2" xfId="1" applyNumberFormat="1" applyFont="1" applyBorder="1" applyAlignment="1">
      <alignment horizontal="center" readingOrder="1"/>
    </xf>
    <xf numFmtId="164" fontId="7" fillId="3" borderId="2" xfId="0" applyNumberFormat="1" applyFont="1" applyFill="1" applyBorder="1" applyAlignment="1">
      <alignment wrapText="1" readingOrder="1"/>
    </xf>
    <xf numFmtId="164" fontId="8" fillId="3" borderId="2" xfId="0" applyNumberFormat="1" applyFont="1" applyFill="1" applyBorder="1" applyAlignment="1">
      <alignment readingOrder="1"/>
    </xf>
    <xf numFmtId="164" fontId="10" fillId="0" borderId="2" xfId="1" applyNumberFormat="1" applyFont="1" applyBorder="1" applyAlignment="1">
      <alignment readingOrder="1"/>
    </xf>
    <xf numFmtId="164" fontId="6" fillId="0" borderId="2" xfId="0" applyNumberFormat="1" applyFont="1" applyFill="1" applyBorder="1" applyAlignment="1">
      <alignment readingOrder="1"/>
    </xf>
    <xf numFmtId="164" fontId="3" fillId="3" borderId="6" xfId="0" applyNumberFormat="1" applyFont="1" applyFill="1" applyBorder="1" applyAlignment="1">
      <alignment wrapText="1" readingOrder="1"/>
    </xf>
    <xf numFmtId="164" fontId="4" fillId="3" borderId="2" xfId="0" applyNumberFormat="1" applyFont="1" applyFill="1" applyBorder="1" applyAlignment="1">
      <alignment readingOrder="1"/>
    </xf>
    <xf numFmtId="0" fontId="0" fillId="0" borderId="9" xfId="0"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10"/>
  <sheetViews>
    <sheetView tabSelected="1" workbookViewId="0">
      <selection activeCell="A2" sqref="A2"/>
    </sheetView>
  </sheetViews>
  <sheetFormatPr defaultRowHeight="15"/>
  <cols>
    <col min="1" max="1" width="22.42578125" style="32" customWidth="1"/>
    <col min="2" max="2" width="32.85546875" style="32" customWidth="1"/>
    <col min="3" max="3" width="12" style="69" customWidth="1"/>
    <col min="4" max="4" width="12.7109375" style="69" customWidth="1"/>
    <col min="5" max="5" width="12.42578125" style="69" customWidth="1"/>
    <col min="6" max="6" width="11" style="69" customWidth="1"/>
    <col min="7" max="7" width="10.85546875" style="69" customWidth="1"/>
    <col min="8" max="8" width="11.28515625" style="69" customWidth="1"/>
    <col min="9" max="9" width="11.7109375" style="69" customWidth="1"/>
  </cols>
  <sheetData>
    <row r="1" spans="1:9" ht="48" customHeight="1">
      <c r="A1" s="92" t="s">
        <v>179</v>
      </c>
      <c r="B1" s="92"/>
      <c r="C1" s="92"/>
      <c r="D1" s="92"/>
      <c r="E1" s="92"/>
      <c r="F1" s="92"/>
      <c r="G1" s="92"/>
      <c r="H1" s="92"/>
      <c r="I1" s="92"/>
    </row>
    <row r="2" spans="1:9" ht="76.5">
      <c r="A2" s="6" t="s">
        <v>0</v>
      </c>
      <c r="B2" s="6" t="s">
        <v>1</v>
      </c>
      <c r="C2" s="2" t="s">
        <v>2</v>
      </c>
      <c r="D2" s="2" t="s">
        <v>3</v>
      </c>
      <c r="E2" s="2" t="s">
        <v>4</v>
      </c>
      <c r="F2" s="2" t="s">
        <v>5</v>
      </c>
      <c r="G2" s="64" t="s">
        <v>178</v>
      </c>
      <c r="H2" s="2" t="s">
        <v>6</v>
      </c>
      <c r="I2" s="2" t="s">
        <v>7</v>
      </c>
    </row>
    <row r="3" spans="1:9" ht="16.5">
      <c r="A3" s="7">
        <v>1</v>
      </c>
      <c r="B3" s="7">
        <v>2</v>
      </c>
      <c r="C3" s="3">
        <v>3</v>
      </c>
      <c r="D3" s="4">
        <v>4</v>
      </c>
      <c r="E3" s="70" t="s">
        <v>8</v>
      </c>
      <c r="F3" s="3" t="s">
        <v>9</v>
      </c>
      <c r="G3" s="3" t="s">
        <v>10</v>
      </c>
      <c r="H3" s="3" t="s">
        <v>11</v>
      </c>
      <c r="I3" s="3">
        <v>9</v>
      </c>
    </row>
    <row r="4" spans="1:9" ht="28.5">
      <c r="A4" s="33" t="s">
        <v>12</v>
      </c>
      <c r="B4" s="8" t="s">
        <v>13</v>
      </c>
      <c r="C4" s="73">
        <f>C5+C9+C11+C16+C19+C22+C27+C31+C34+C29</f>
        <v>689248706.31000006</v>
      </c>
      <c r="D4" s="73">
        <f>D5+D9+D11+D16+D19+D22+D27+D31+D34+D29</f>
        <v>815269700</v>
      </c>
      <c r="E4" s="73">
        <f>E5+E9+E11+E16+E19+E22+E27+E31+E34+E29</f>
        <v>905794000</v>
      </c>
      <c r="F4" s="74">
        <f>E4-C4</f>
        <v>216545293.68999994</v>
      </c>
      <c r="G4" s="74">
        <f>E4-D4</f>
        <v>90524300</v>
      </c>
      <c r="H4" s="73">
        <f>H5+H9+H11+H16+H19+H22+H28+H31+H34+H30</f>
        <v>819384000</v>
      </c>
      <c r="I4" s="73">
        <f>I5+I9+I11+I16+I19+I22+I28+I31+I34+I30</f>
        <v>868049500</v>
      </c>
    </row>
    <row r="5" spans="1:9" ht="30">
      <c r="A5" s="33" t="s">
        <v>14</v>
      </c>
      <c r="B5" s="9" t="s">
        <v>15</v>
      </c>
      <c r="C5" s="72">
        <f>C6</f>
        <v>581227946.85000002</v>
      </c>
      <c r="D5" s="72">
        <f>D6</f>
        <v>684573700</v>
      </c>
      <c r="E5" s="72">
        <f>E6</f>
        <v>783572000</v>
      </c>
      <c r="F5" s="75">
        <f t="shared" ref="F5:F68" si="0">E5-C5</f>
        <v>202344053.14999998</v>
      </c>
      <c r="G5" s="75">
        <f t="shared" ref="G5:G68" si="1">E5-D5</f>
        <v>98998300</v>
      </c>
      <c r="H5" s="72">
        <f>H6</f>
        <v>695007000</v>
      </c>
      <c r="I5" s="72">
        <f>I6</f>
        <v>742383500</v>
      </c>
    </row>
    <row r="6" spans="1:9" ht="15.75">
      <c r="A6" s="33" t="s">
        <v>16</v>
      </c>
      <c r="B6" s="9" t="s">
        <v>17</v>
      </c>
      <c r="C6" s="76">
        <v>581227946.85000002</v>
      </c>
      <c r="D6" s="77">
        <v>684573700</v>
      </c>
      <c r="E6" s="78">
        <v>783572000</v>
      </c>
      <c r="F6" s="75">
        <f t="shared" si="0"/>
        <v>202344053.14999998</v>
      </c>
      <c r="G6" s="75">
        <f t="shared" si="1"/>
        <v>98998300</v>
      </c>
      <c r="H6" s="72">
        <v>695007000</v>
      </c>
      <c r="I6" s="72">
        <v>742383500</v>
      </c>
    </row>
    <row r="7" spans="1:9" ht="15.75">
      <c r="A7" s="33"/>
      <c r="B7" s="9" t="s">
        <v>18</v>
      </c>
      <c r="C7" s="67"/>
      <c r="D7" s="68"/>
      <c r="E7" s="65"/>
      <c r="F7" s="66"/>
      <c r="G7" s="66"/>
      <c r="H7" s="65"/>
      <c r="I7" s="65"/>
    </row>
    <row r="8" spans="1:9" ht="75">
      <c r="A8" s="33"/>
      <c r="B8" s="9" t="s">
        <v>19</v>
      </c>
      <c r="C8" s="71">
        <v>468641654</v>
      </c>
      <c r="D8" s="79">
        <v>552942348</v>
      </c>
      <c r="E8" s="76">
        <v>630812694</v>
      </c>
      <c r="F8" s="75">
        <f t="shared" si="0"/>
        <v>162171040</v>
      </c>
      <c r="G8" s="75">
        <f t="shared" si="1"/>
        <v>77870346</v>
      </c>
      <c r="H8" s="72">
        <v>530453516</v>
      </c>
      <c r="I8" s="72">
        <v>566612373</v>
      </c>
    </row>
    <row r="9" spans="1:9" ht="75">
      <c r="A9" s="33" t="s">
        <v>20</v>
      </c>
      <c r="B9" s="9" t="s">
        <v>21</v>
      </c>
      <c r="C9" s="72">
        <f>C10</f>
        <v>15376302.23</v>
      </c>
      <c r="D9" s="71">
        <f>D10</f>
        <v>15905000</v>
      </c>
      <c r="E9" s="72">
        <f>E10</f>
        <v>16723000</v>
      </c>
      <c r="F9" s="75">
        <f t="shared" si="0"/>
        <v>1346697.7699999996</v>
      </c>
      <c r="G9" s="75">
        <f t="shared" si="1"/>
        <v>818000</v>
      </c>
      <c r="H9" s="72">
        <f>H10</f>
        <v>17706000</v>
      </c>
      <c r="I9" s="72">
        <f>I10</f>
        <v>18513000</v>
      </c>
    </row>
    <row r="10" spans="1:9" ht="45">
      <c r="A10" s="33" t="s">
        <v>22</v>
      </c>
      <c r="B10" s="9" t="s">
        <v>23</v>
      </c>
      <c r="C10" s="72">
        <v>15376302.23</v>
      </c>
      <c r="D10" s="71">
        <v>15905000</v>
      </c>
      <c r="E10" s="72">
        <v>16723000</v>
      </c>
      <c r="F10" s="75">
        <f t="shared" si="0"/>
        <v>1346697.7699999996</v>
      </c>
      <c r="G10" s="75">
        <f t="shared" si="1"/>
        <v>818000</v>
      </c>
      <c r="H10" s="72">
        <v>17706000</v>
      </c>
      <c r="I10" s="72">
        <v>18513000</v>
      </c>
    </row>
    <row r="11" spans="1:9" ht="30">
      <c r="A11" s="33" t="s">
        <v>24</v>
      </c>
      <c r="B11" s="9" t="s">
        <v>25</v>
      </c>
      <c r="C11" s="72">
        <f>SUM(C12:C15)</f>
        <v>6131133.2999999998</v>
      </c>
      <c r="D11" s="71">
        <f>SUM(D12:D15)</f>
        <v>25717000</v>
      </c>
      <c r="E11" s="72">
        <f>SUM(E12:E15)</f>
        <v>17700000</v>
      </c>
      <c r="F11" s="75">
        <f t="shared" si="0"/>
        <v>11568866.699999999</v>
      </c>
      <c r="G11" s="75">
        <f t="shared" si="1"/>
        <v>-8017000</v>
      </c>
      <c r="H11" s="72">
        <f>SUM(H12:H15)</f>
        <v>17800000</v>
      </c>
      <c r="I11" s="72">
        <f>SUM(I12:I15)</f>
        <v>17850000</v>
      </c>
    </row>
    <row r="12" spans="1:9" ht="45">
      <c r="A12" s="33" t="s">
        <v>26</v>
      </c>
      <c r="B12" s="9" t="s">
        <v>27</v>
      </c>
      <c r="C12" s="76">
        <v>2811969.75</v>
      </c>
      <c r="D12" s="71">
        <v>3500000</v>
      </c>
      <c r="E12" s="72">
        <v>3400000</v>
      </c>
      <c r="F12" s="75">
        <f t="shared" si="0"/>
        <v>588030.25</v>
      </c>
      <c r="G12" s="75">
        <f t="shared" si="1"/>
        <v>-100000</v>
      </c>
      <c r="H12" s="72">
        <v>3450000</v>
      </c>
      <c r="I12" s="72">
        <v>3500000</v>
      </c>
    </row>
    <row r="13" spans="1:9" ht="45">
      <c r="A13" s="34" t="s">
        <v>163</v>
      </c>
      <c r="B13" s="10" t="s">
        <v>164</v>
      </c>
      <c r="C13" s="76">
        <v>-606237.98</v>
      </c>
      <c r="D13" s="71">
        <v>100000</v>
      </c>
      <c r="E13" s="72"/>
      <c r="F13" s="75">
        <f t="shared" si="0"/>
        <v>606237.98</v>
      </c>
      <c r="G13" s="75">
        <f t="shared" si="1"/>
        <v>-100000</v>
      </c>
      <c r="H13" s="72"/>
      <c r="I13" s="72"/>
    </row>
    <row r="14" spans="1:9" ht="30">
      <c r="A14" s="33" t="s">
        <v>28</v>
      </c>
      <c r="B14" s="9" t="s">
        <v>29</v>
      </c>
      <c r="C14" s="76">
        <v>1000641</v>
      </c>
      <c r="D14" s="71">
        <v>8917000</v>
      </c>
      <c r="E14" s="72">
        <v>2500000</v>
      </c>
      <c r="F14" s="75">
        <f t="shared" si="0"/>
        <v>1499359</v>
      </c>
      <c r="G14" s="75">
        <f t="shared" si="1"/>
        <v>-6417000</v>
      </c>
      <c r="H14" s="72">
        <v>2550000</v>
      </c>
      <c r="I14" s="72">
        <v>2550000</v>
      </c>
    </row>
    <row r="15" spans="1:9" ht="45">
      <c r="A15" s="35" t="s">
        <v>30</v>
      </c>
      <c r="B15" s="9" t="s">
        <v>31</v>
      </c>
      <c r="C15" s="76">
        <v>2924760.53</v>
      </c>
      <c r="D15" s="71">
        <v>13200000</v>
      </c>
      <c r="E15" s="72">
        <v>11800000</v>
      </c>
      <c r="F15" s="75">
        <f t="shared" si="0"/>
        <v>8875239.4700000007</v>
      </c>
      <c r="G15" s="75">
        <f t="shared" si="1"/>
        <v>-1400000</v>
      </c>
      <c r="H15" s="72">
        <v>11800000</v>
      </c>
      <c r="I15" s="72">
        <v>11800000</v>
      </c>
    </row>
    <row r="16" spans="1:9" ht="15.75">
      <c r="A16" s="33" t="s">
        <v>32</v>
      </c>
      <c r="B16" s="9" t="s">
        <v>33</v>
      </c>
      <c r="C16" s="72">
        <f>C17+C18</f>
        <v>41039636.340000004</v>
      </c>
      <c r="D16" s="72">
        <f>D17+D18</f>
        <v>48200000</v>
      </c>
      <c r="E16" s="72">
        <f>E17+E18</f>
        <v>48600000</v>
      </c>
      <c r="F16" s="75">
        <f t="shared" si="0"/>
        <v>7560363.6599999964</v>
      </c>
      <c r="G16" s="75">
        <f t="shared" si="1"/>
        <v>400000</v>
      </c>
      <c r="H16" s="72">
        <f>H17+H18</f>
        <v>48900000</v>
      </c>
      <c r="I16" s="72">
        <f>I17+I18</f>
        <v>49200000</v>
      </c>
    </row>
    <row r="17" spans="1:9" ht="30">
      <c r="A17" s="33" t="s">
        <v>34</v>
      </c>
      <c r="B17" s="9" t="s">
        <v>35</v>
      </c>
      <c r="C17" s="76">
        <v>29380508.370000001</v>
      </c>
      <c r="D17" s="71">
        <v>32000000</v>
      </c>
      <c r="E17" s="72">
        <v>32200000</v>
      </c>
      <c r="F17" s="75">
        <f t="shared" si="0"/>
        <v>2819491.629999999</v>
      </c>
      <c r="G17" s="75">
        <f t="shared" si="1"/>
        <v>200000</v>
      </c>
      <c r="H17" s="72">
        <v>32300000</v>
      </c>
      <c r="I17" s="72">
        <v>32400000</v>
      </c>
    </row>
    <row r="18" spans="1:9" ht="15.75">
      <c r="A18" s="33" t="s">
        <v>36</v>
      </c>
      <c r="B18" s="9" t="s">
        <v>37</v>
      </c>
      <c r="C18" s="76">
        <v>11659127.970000001</v>
      </c>
      <c r="D18" s="71">
        <v>16200000</v>
      </c>
      <c r="E18" s="72">
        <v>16400000</v>
      </c>
      <c r="F18" s="75">
        <f t="shared" si="0"/>
        <v>4740872.0299999993</v>
      </c>
      <c r="G18" s="75">
        <f t="shared" si="1"/>
        <v>200000</v>
      </c>
      <c r="H18" s="72">
        <v>16600000</v>
      </c>
      <c r="I18" s="72">
        <v>16800000</v>
      </c>
    </row>
    <row r="19" spans="1:9" ht="30">
      <c r="A19" s="33" t="s">
        <v>38</v>
      </c>
      <c r="B19" s="9" t="s">
        <v>39</v>
      </c>
      <c r="C19" s="72">
        <f>C20+C21</f>
        <v>5589787.96</v>
      </c>
      <c r="D19" s="72">
        <f>D20+D21</f>
        <v>7285000</v>
      </c>
      <c r="E19" s="72">
        <f>E20+E21</f>
        <v>5850000</v>
      </c>
      <c r="F19" s="75">
        <f t="shared" si="0"/>
        <v>260212.04000000004</v>
      </c>
      <c r="G19" s="75">
        <f t="shared" si="1"/>
        <v>-1435000</v>
      </c>
      <c r="H19" s="72">
        <f>H20+H21</f>
        <v>5950000</v>
      </c>
      <c r="I19" s="72">
        <f>I20+I21</f>
        <v>5950000</v>
      </c>
    </row>
    <row r="20" spans="1:9" ht="60">
      <c r="A20" s="33" t="s">
        <v>40</v>
      </c>
      <c r="B20" s="9" t="s">
        <v>41</v>
      </c>
      <c r="C20" s="76">
        <v>5574787.96</v>
      </c>
      <c r="D20" s="71">
        <v>7200000</v>
      </c>
      <c r="E20" s="72">
        <v>5800000</v>
      </c>
      <c r="F20" s="75">
        <f t="shared" si="0"/>
        <v>225212.04000000004</v>
      </c>
      <c r="G20" s="75">
        <f t="shared" si="1"/>
        <v>-1400000</v>
      </c>
      <c r="H20" s="72">
        <v>5900000</v>
      </c>
      <c r="I20" s="72">
        <v>5900000</v>
      </c>
    </row>
    <row r="21" spans="1:9" ht="60">
      <c r="A21" s="33" t="s">
        <v>42</v>
      </c>
      <c r="B21" s="9" t="s">
        <v>43</v>
      </c>
      <c r="C21" s="76">
        <v>15000</v>
      </c>
      <c r="D21" s="71">
        <v>85000</v>
      </c>
      <c r="E21" s="72">
        <v>50000</v>
      </c>
      <c r="F21" s="75">
        <f t="shared" si="0"/>
        <v>35000</v>
      </c>
      <c r="G21" s="75">
        <f t="shared" si="1"/>
        <v>-35000</v>
      </c>
      <c r="H21" s="72">
        <v>50000</v>
      </c>
      <c r="I21" s="72">
        <v>50000</v>
      </c>
    </row>
    <row r="22" spans="1:9" ht="105">
      <c r="A22" s="33" t="s">
        <v>44</v>
      </c>
      <c r="B22" s="9" t="s">
        <v>45</v>
      </c>
      <c r="C22" s="72">
        <f>C24+C23+C26+C25</f>
        <v>27129750.539999999</v>
      </c>
      <c r="D22" s="72">
        <f>D24+D23+D26+D25</f>
        <v>26164000</v>
      </c>
      <c r="E22" s="72">
        <f>E24+E23+E26</f>
        <v>28145000</v>
      </c>
      <c r="F22" s="75">
        <f t="shared" si="0"/>
        <v>1015249.4600000009</v>
      </c>
      <c r="G22" s="75">
        <f t="shared" si="1"/>
        <v>1981000</v>
      </c>
      <c r="H22" s="72">
        <f>H24+H26+H23</f>
        <v>28526000</v>
      </c>
      <c r="I22" s="72">
        <f>I24+I26+I23</f>
        <v>28907000</v>
      </c>
    </row>
    <row r="23" spans="1:9" ht="135">
      <c r="A23" s="33" t="s">
        <v>46</v>
      </c>
      <c r="B23" s="9" t="s">
        <v>47</v>
      </c>
      <c r="C23" s="75">
        <v>0</v>
      </c>
      <c r="D23" s="75">
        <v>0</v>
      </c>
      <c r="E23" s="72">
        <v>2000000</v>
      </c>
      <c r="F23" s="75">
        <f t="shared" si="0"/>
        <v>2000000</v>
      </c>
      <c r="G23" s="75">
        <f t="shared" si="1"/>
        <v>2000000</v>
      </c>
      <c r="H23" s="72">
        <v>2000000</v>
      </c>
      <c r="I23" s="72">
        <v>2000000</v>
      </c>
    </row>
    <row r="24" spans="1:9" ht="180">
      <c r="A24" s="33" t="s">
        <v>48</v>
      </c>
      <c r="B24" s="9" t="s">
        <v>49</v>
      </c>
      <c r="C24" s="76">
        <v>17708082.289999999</v>
      </c>
      <c r="D24" s="71">
        <v>18304000</v>
      </c>
      <c r="E24" s="72">
        <v>18856000</v>
      </c>
      <c r="F24" s="75">
        <f t="shared" si="0"/>
        <v>1147917.7100000009</v>
      </c>
      <c r="G24" s="75">
        <f t="shared" si="1"/>
        <v>552000</v>
      </c>
      <c r="H24" s="72">
        <v>19157000</v>
      </c>
      <c r="I24" s="72">
        <v>19458000</v>
      </c>
    </row>
    <row r="25" spans="1:9" ht="45">
      <c r="A25" s="34" t="s">
        <v>165</v>
      </c>
      <c r="B25" s="10" t="s">
        <v>166</v>
      </c>
      <c r="C25" s="76">
        <v>1863383</v>
      </c>
      <c r="D25" s="71">
        <v>960000</v>
      </c>
      <c r="E25" s="75">
        <v>0</v>
      </c>
      <c r="F25" s="75">
        <f t="shared" si="0"/>
        <v>-1863383</v>
      </c>
      <c r="G25" s="75">
        <f t="shared" si="1"/>
        <v>-960000</v>
      </c>
      <c r="H25" s="75">
        <v>0</v>
      </c>
      <c r="I25" s="75">
        <v>0</v>
      </c>
    </row>
    <row r="26" spans="1:9" ht="150">
      <c r="A26" s="33" t="s">
        <v>50</v>
      </c>
      <c r="B26" s="11" t="s">
        <v>51</v>
      </c>
      <c r="C26" s="76">
        <v>7558285.25</v>
      </c>
      <c r="D26" s="71">
        <v>6900000</v>
      </c>
      <c r="E26" s="72">
        <v>7289000</v>
      </c>
      <c r="F26" s="75">
        <f t="shared" si="0"/>
        <v>-269285.25</v>
      </c>
      <c r="G26" s="75">
        <f t="shared" si="1"/>
        <v>389000</v>
      </c>
      <c r="H26" s="72">
        <v>7369000</v>
      </c>
      <c r="I26" s="72">
        <v>7449000</v>
      </c>
    </row>
    <row r="27" spans="1:9" ht="45">
      <c r="A27" s="33" t="s">
        <v>52</v>
      </c>
      <c r="B27" s="9" t="s">
        <v>53</v>
      </c>
      <c r="C27" s="72">
        <f>C28</f>
        <v>1002216.51</v>
      </c>
      <c r="D27" s="72">
        <f>D28</f>
        <v>295000</v>
      </c>
      <c r="E27" s="72">
        <f>E28</f>
        <v>385000</v>
      </c>
      <c r="F27" s="75">
        <f t="shared" si="0"/>
        <v>-617216.51</v>
      </c>
      <c r="G27" s="75">
        <f t="shared" si="1"/>
        <v>90000</v>
      </c>
      <c r="H27" s="72">
        <f>H28</f>
        <v>385000</v>
      </c>
      <c r="I27" s="72">
        <f>I28</f>
        <v>385000</v>
      </c>
    </row>
    <row r="28" spans="1:9" ht="30">
      <c r="A28" s="33" t="s">
        <v>54</v>
      </c>
      <c r="B28" s="9" t="s">
        <v>55</v>
      </c>
      <c r="C28" s="76">
        <v>1002216.51</v>
      </c>
      <c r="D28" s="71">
        <v>295000</v>
      </c>
      <c r="E28" s="72">
        <v>385000</v>
      </c>
      <c r="F28" s="75">
        <f t="shared" si="0"/>
        <v>-617216.51</v>
      </c>
      <c r="G28" s="75">
        <f t="shared" si="1"/>
        <v>90000</v>
      </c>
      <c r="H28" s="72">
        <v>385000</v>
      </c>
      <c r="I28" s="72">
        <v>385000</v>
      </c>
    </row>
    <row r="29" spans="1:9" ht="60">
      <c r="A29" s="33" t="s">
        <v>56</v>
      </c>
      <c r="B29" s="9" t="s">
        <v>57</v>
      </c>
      <c r="C29" s="72">
        <f>C30</f>
        <v>641073.02</v>
      </c>
      <c r="D29" s="72">
        <f>D30</f>
        <v>850000</v>
      </c>
      <c r="E29" s="72">
        <f>E30</f>
        <v>500000</v>
      </c>
      <c r="F29" s="75">
        <f t="shared" si="0"/>
        <v>-141073.02000000002</v>
      </c>
      <c r="G29" s="75">
        <f t="shared" si="1"/>
        <v>-350000</v>
      </c>
      <c r="H29" s="72">
        <f t="shared" ref="H29:I29" si="2">H30</f>
        <v>500000</v>
      </c>
      <c r="I29" s="72">
        <f t="shared" si="2"/>
        <v>500000</v>
      </c>
    </row>
    <row r="30" spans="1:9" ht="30">
      <c r="A30" s="36" t="s">
        <v>58</v>
      </c>
      <c r="B30" s="9" t="s">
        <v>59</v>
      </c>
      <c r="C30" s="76">
        <v>641073.02</v>
      </c>
      <c r="D30" s="71">
        <v>850000</v>
      </c>
      <c r="E30" s="72">
        <v>500000</v>
      </c>
      <c r="F30" s="75">
        <f t="shared" si="0"/>
        <v>-141073.02000000002</v>
      </c>
      <c r="G30" s="75">
        <f t="shared" si="1"/>
        <v>-350000</v>
      </c>
      <c r="H30" s="72">
        <v>500000</v>
      </c>
      <c r="I30" s="72">
        <v>500000</v>
      </c>
    </row>
    <row r="31" spans="1:9" ht="60">
      <c r="A31" s="33" t="s">
        <v>60</v>
      </c>
      <c r="B31" s="9" t="s">
        <v>61</v>
      </c>
      <c r="C31" s="72">
        <f>C32+C33</f>
        <v>9510279.7200000007</v>
      </c>
      <c r="D31" s="72">
        <f>D32+D33</f>
        <v>4480000</v>
      </c>
      <c r="E31" s="72">
        <f>E32+E33</f>
        <v>2519000</v>
      </c>
      <c r="F31" s="75">
        <f t="shared" si="0"/>
        <v>-6991279.7200000007</v>
      </c>
      <c r="G31" s="75">
        <f t="shared" si="1"/>
        <v>-1961000</v>
      </c>
      <c r="H31" s="72">
        <f>H32+H33</f>
        <v>2810000</v>
      </c>
      <c r="I31" s="72">
        <f>I32+I33</f>
        <v>2561000</v>
      </c>
    </row>
    <row r="32" spans="1:9" ht="150">
      <c r="A32" s="33" t="s">
        <v>62</v>
      </c>
      <c r="B32" s="9" t="s">
        <v>63</v>
      </c>
      <c r="C32" s="76">
        <v>242225.67</v>
      </c>
      <c r="D32" s="71">
        <v>280000</v>
      </c>
      <c r="E32" s="72">
        <v>150000</v>
      </c>
      <c r="F32" s="75">
        <f t="shared" si="0"/>
        <v>-92225.670000000013</v>
      </c>
      <c r="G32" s="75">
        <f t="shared" si="1"/>
        <v>-130000</v>
      </c>
      <c r="H32" s="72">
        <v>150000</v>
      </c>
      <c r="I32" s="72">
        <v>150000</v>
      </c>
    </row>
    <row r="33" spans="1:9" ht="60">
      <c r="A33" s="37" t="s">
        <v>64</v>
      </c>
      <c r="B33" s="9" t="s">
        <v>65</v>
      </c>
      <c r="C33" s="76">
        <v>9268054.0500000007</v>
      </c>
      <c r="D33" s="71">
        <v>4200000</v>
      </c>
      <c r="E33" s="72">
        <v>2369000</v>
      </c>
      <c r="F33" s="75">
        <f t="shared" si="0"/>
        <v>-6899054.0500000007</v>
      </c>
      <c r="G33" s="75">
        <f t="shared" si="1"/>
        <v>-1831000</v>
      </c>
      <c r="H33" s="72">
        <v>2660000</v>
      </c>
      <c r="I33" s="72">
        <v>2411000</v>
      </c>
    </row>
    <row r="34" spans="1:9" ht="30">
      <c r="A34" s="33" t="s">
        <v>66</v>
      </c>
      <c r="B34" s="9" t="s">
        <v>67</v>
      </c>
      <c r="C34" s="72">
        <v>1600579.84</v>
      </c>
      <c r="D34" s="71">
        <v>1800000</v>
      </c>
      <c r="E34" s="72">
        <v>1800000</v>
      </c>
      <c r="F34" s="75">
        <f t="shared" si="0"/>
        <v>199420.15999999992</v>
      </c>
      <c r="G34" s="75">
        <f t="shared" si="1"/>
        <v>0</v>
      </c>
      <c r="H34" s="72">
        <v>1800000</v>
      </c>
      <c r="I34" s="72">
        <v>1800000</v>
      </c>
    </row>
    <row r="35" spans="1:9" ht="28.5">
      <c r="A35" s="33" t="s">
        <v>68</v>
      </c>
      <c r="B35" s="8" t="s">
        <v>69</v>
      </c>
      <c r="C35" s="73">
        <f>C36+C109</f>
        <v>1018331453.1399999</v>
      </c>
      <c r="D35" s="73">
        <f>D36+D109</f>
        <v>984717681.50000024</v>
      </c>
      <c r="E35" s="73">
        <f>E36</f>
        <v>800680930.58000004</v>
      </c>
      <c r="F35" s="74">
        <f t="shared" si="0"/>
        <v>-217650522.55999982</v>
      </c>
      <c r="G35" s="74">
        <f t="shared" si="1"/>
        <v>-184036750.9200002</v>
      </c>
      <c r="H35" s="80">
        <f>H36</f>
        <v>848941394.71000004</v>
      </c>
      <c r="I35" s="80">
        <f>I36</f>
        <v>907588766.91000009</v>
      </c>
    </row>
    <row r="36" spans="1:9" ht="75">
      <c r="A36" s="33" t="s">
        <v>70</v>
      </c>
      <c r="B36" s="9" t="s">
        <v>71</v>
      </c>
      <c r="C36" s="72">
        <f>C37+C43+C76+C101</f>
        <v>1018422341.3999999</v>
      </c>
      <c r="D36" s="72">
        <f>D37+D43+D76+D101</f>
        <v>984941556.05000019</v>
      </c>
      <c r="E36" s="72">
        <f>E37+E43+E76+E101</f>
        <v>800680930.58000004</v>
      </c>
      <c r="F36" s="75">
        <f t="shared" si="0"/>
        <v>-217741410.81999981</v>
      </c>
      <c r="G36" s="75">
        <f t="shared" si="1"/>
        <v>-184260625.47000015</v>
      </c>
      <c r="H36" s="71">
        <f>H37+H43+H76+H101</f>
        <v>848941394.71000004</v>
      </c>
      <c r="I36" s="71">
        <f>I37+I43+I76+I101</f>
        <v>907588766.91000009</v>
      </c>
    </row>
    <row r="37" spans="1:9" ht="29.25" customHeight="1">
      <c r="A37" s="33" t="s">
        <v>72</v>
      </c>
      <c r="B37" s="11" t="s">
        <v>73</v>
      </c>
      <c r="C37" s="72">
        <f>C41+C42</f>
        <v>95890260.260000005</v>
      </c>
      <c r="D37" s="72">
        <f>D41+D42</f>
        <v>63734530.539999999</v>
      </c>
      <c r="E37" s="72">
        <f>E38+E41</f>
        <v>0</v>
      </c>
      <c r="F37" s="75">
        <f t="shared" si="0"/>
        <v>-95890260.260000005</v>
      </c>
      <c r="G37" s="75">
        <f t="shared" si="1"/>
        <v>-63734530.539999999</v>
      </c>
      <c r="H37" s="71">
        <f>H38</f>
        <v>0</v>
      </c>
      <c r="I37" s="71">
        <f>I38</f>
        <v>0</v>
      </c>
    </row>
    <row r="38" spans="1:9" ht="45" hidden="1">
      <c r="A38" s="38" t="s">
        <v>74</v>
      </c>
      <c r="B38" s="12" t="s">
        <v>75</v>
      </c>
      <c r="C38" s="81">
        <f>SUM(C41:C42)</f>
        <v>95890260.260000005</v>
      </c>
      <c r="D38" s="82"/>
      <c r="E38" s="83">
        <v>0</v>
      </c>
      <c r="F38" s="75">
        <f t="shared" si="0"/>
        <v>-95890260.260000005</v>
      </c>
      <c r="G38" s="75">
        <f t="shared" si="1"/>
        <v>0</v>
      </c>
      <c r="H38" s="81"/>
      <c r="I38" s="81"/>
    </row>
    <row r="39" spans="1:9" ht="15" customHeight="1">
      <c r="A39" s="38"/>
      <c r="B39" s="12" t="s">
        <v>18</v>
      </c>
      <c r="C39" s="82"/>
      <c r="D39" s="82"/>
      <c r="E39" s="83"/>
      <c r="F39" s="75"/>
      <c r="G39" s="75"/>
      <c r="H39" s="81"/>
      <c r="I39" s="81"/>
    </row>
    <row r="40" spans="1:9" ht="90" hidden="1">
      <c r="A40" s="38"/>
      <c r="B40" s="12" t="s">
        <v>76</v>
      </c>
      <c r="C40" s="82"/>
      <c r="D40" s="82"/>
      <c r="E40" s="83"/>
      <c r="F40" s="75">
        <f t="shared" si="0"/>
        <v>0</v>
      </c>
      <c r="G40" s="75">
        <f t="shared" si="1"/>
        <v>0</v>
      </c>
      <c r="H40" s="81"/>
      <c r="I40" s="81"/>
    </row>
    <row r="41" spans="1:9" ht="60">
      <c r="A41" s="39" t="s">
        <v>77</v>
      </c>
      <c r="B41" s="13" t="s">
        <v>78</v>
      </c>
      <c r="C41" s="81">
        <v>92544260.260000005</v>
      </c>
      <c r="D41" s="81">
        <v>63734530.539999999</v>
      </c>
      <c r="E41" s="75">
        <v>0</v>
      </c>
      <c r="F41" s="75">
        <f t="shared" si="0"/>
        <v>-92544260.260000005</v>
      </c>
      <c r="G41" s="75">
        <f t="shared" si="1"/>
        <v>-63734530.539999999</v>
      </c>
      <c r="H41" s="75">
        <v>0</v>
      </c>
      <c r="I41" s="75">
        <v>0</v>
      </c>
    </row>
    <row r="42" spans="1:9" ht="30">
      <c r="A42" s="40" t="s">
        <v>167</v>
      </c>
      <c r="B42" s="14" t="s">
        <v>168</v>
      </c>
      <c r="C42" s="81">
        <v>3346000</v>
      </c>
      <c r="D42" s="75">
        <v>0</v>
      </c>
      <c r="E42" s="75">
        <v>0</v>
      </c>
      <c r="F42" s="75">
        <f t="shared" si="0"/>
        <v>-3346000</v>
      </c>
      <c r="G42" s="75">
        <f t="shared" si="1"/>
        <v>0</v>
      </c>
      <c r="H42" s="75">
        <v>0</v>
      </c>
      <c r="I42" s="75">
        <v>0</v>
      </c>
    </row>
    <row r="43" spans="1:9" ht="47.25" customHeight="1">
      <c r="A43" s="41" t="s">
        <v>79</v>
      </c>
      <c r="B43" s="15" t="s">
        <v>80</v>
      </c>
      <c r="C43" s="84">
        <f>C46+C47+C48+C49+C50+C53+C54+C44</f>
        <v>154130493.94999999</v>
      </c>
      <c r="D43" s="84">
        <f>D46+D47+D48+D49+D50+D54+D44+D53</f>
        <v>159140795.72999999</v>
      </c>
      <c r="E43" s="84">
        <f>E46+E47+E48+E49+E50+E53+E54+E44</f>
        <v>25304417.200000003</v>
      </c>
      <c r="F43" s="75">
        <f t="shared" si="0"/>
        <v>-128826076.74999999</v>
      </c>
      <c r="G43" s="75">
        <f t="shared" si="1"/>
        <v>-133836378.52999999</v>
      </c>
      <c r="H43" s="85">
        <v>32869301.18</v>
      </c>
      <c r="I43" s="85">
        <v>32653813.82</v>
      </c>
    </row>
    <row r="44" spans="1:9" ht="60.75" hidden="1" customHeight="1">
      <c r="A44" s="42" t="s">
        <v>81</v>
      </c>
      <c r="B44" s="12" t="s">
        <v>82</v>
      </c>
      <c r="C44" s="75">
        <v>0</v>
      </c>
      <c r="D44" s="75">
        <v>0</v>
      </c>
      <c r="E44" s="76">
        <v>0</v>
      </c>
      <c r="F44" s="75">
        <f t="shared" si="0"/>
        <v>0</v>
      </c>
      <c r="G44" s="75">
        <f t="shared" si="1"/>
        <v>0</v>
      </c>
      <c r="H44" s="75">
        <v>0</v>
      </c>
      <c r="I44" s="75">
        <v>0</v>
      </c>
    </row>
    <row r="45" spans="1:9" ht="70.5" hidden="1" customHeight="1">
      <c r="A45" s="42" t="s">
        <v>83</v>
      </c>
      <c r="B45" s="16" t="s">
        <v>84</v>
      </c>
      <c r="C45" s="75">
        <v>0</v>
      </c>
      <c r="D45" s="75">
        <v>0</v>
      </c>
      <c r="E45" s="75">
        <v>0</v>
      </c>
      <c r="F45" s="75">
        <f t="shared" si="0"/>
        <v>0</v>
      </c>
      <c r="G45" s="75">
        <f t="shared" si="1"/>
        <v>0</v>
      </c>
      <c r="H45" s="75">
        <v>0</v>
      </c>
      <c r="I45" s="75">
        <v>0</v>
      </c>
    </row>
    <row r="46" spans="1:9" ht="66" customHeight="1">
      <c r="A46" s="37" t="s">
        <v>85</v>
      </c>
      <c r="B46" s="17" t="s">
        <v>86</v>
      </c>
      <c r="C46" s="83">
        <v>754435.12</v>
      </c>
      <c r="D46" s="86">
        <v>215520.85</v>
      </c>
      <c r="E46" s="86">
        <v>0</v>
      </c>
      <c r="F46" s="75">
        <f t="shared" si="0"/>
        <v>-754435.12</v>
      </c>
      <c r="G46" s="75">
        <f t="shared" si="1"/>
        <v>-215520.85</v>
      </c>
      <c r="H46" s="75">
        <v>0</v>
      </c>
      <c r="I46" s="75">
        <v>0</v>
      </c>
    </row>
    <row r="47" spans="1:9" ht="135">
      <c r="A47" s="36" t="s">
        <v>87</v>
      </c>
      <c r="B47" s="17" t="s">
        <v>88</v>
      </c>
      <c r="C47" s="83">
        <v>493044.15</v>
      </c>
      <c r="D47" s="75">
        <v>0</v>
      </c>
      <c r="E47" s="86">
        <v>0</v>
      </c>
      <c r="F47" s="75">
        <f t="shared" si="0"/>
        <v>-493044.15</v>
      </c>
      <c r="G47" s="75">
        <f t="shared" si="1"/>
        <v>0</v>
      </c>
      <c r="H47" s="75">
        <v>0</v>
      </c>
      <c r="I47" s="75">
        <v>0</v>
      </c>
    </row>
    <row r="48" spans="1:9" ht="60">
      <c r="A48" s="36" t="s">
        <v>89</v>
      </c>
      <c r="B48" s="18" t="s">
        <v>90</v>
      </c>
      <c r="C48" s="83">
        <v>5679229</v>
      </c>
      <c r="D48" s="86">
        <v>13215368.4</v>
      </c>
      <c r="E48" s="84">
        <v>14364587.9</v>
      </c>
      <c r="F48" s="75">
        <f t="shared" si="0"/>
        <v>8685358.9000000004</v>
      </c>
      <c r="G48" s="75">
        <f t="shared" si="1"/>
        <v>1149219.5</v>
      </c>
      <c r="H48" s="81">
        <v>8859748.9700000007</v>
      </c>
      <c r="I48" s="81">
        <v>8643661.9000000004</v>
      </c>
    </row>
    <row r="49" spans="1:9" ht="45">
      <c r="A49" s="37" t="s">
        <v>91</v>
      </c>
      <c r="B49" s="12" t="s">
        <v>92</v>
      </c>
      <c r="C49" s="83">
        <v>1141711.31</v>
      </c>
      <c r="D49" s="75">
        <v>0</v>
      </c>
      <c r="E49" s="87">
        <v>0</v>
      </c>
      <c r="F49" s="75">
        <f t="shared" si="0"/>
        <v>-1141711.31</v>
      </c>
      <c r="G49" s="75">
        <f t="shared" si="1"/>
        <v>0</v>
      </c>
      <c r="H49" s="75">
        <v>0</v>
      </c>
      <c r="I49" s="75">
        <v>0</v>
      </c>
    </row>
    <row r="50" spans="1:9" ht="60">
      <c r="A50" s="42" t="s">
        <v>93</v>
      </c>
      <c r="B50" s="12" t="s">
        <v>94</v>
      </c>
      <c r="C50" s="83">
        <v>24705616.289999999</v>
      </c>
      <c r="D50" s="86">
        <v>22243494.059999999</v>
      </c>
      <c r="E50" s="86">
        <v>0</v>
      </c>
      <c r="F50" s="75">
        <f t="shared" si="0"/>
        <v>-24705616.289999999</v>
      </c>
      <c r="G50" s="75">
        <f t="shared" si="1"/>
        <v>-22243494.059999999</v>
      </c>
      <c r="H50" s="75">
        <v>0</v>
      </c>
      <c r="I50" s="75">
        <v>0</v>
      </c>
    </row>
    <row r="51" spans="1:9" ht="75" hidden="1">
      <c r="A51" s="42" t="s">
        <v>95</v>
      </c>
      <c r="B51" s="12" t="s">
        <v>96</v>
      </c>
      <c r="C51" s="82"/>
      <c r="D51" s="82"/>
      <c r="E51" s="83">
        <v>0</v>
      </c>
      <c r="F51" s="75">
        <f t="shared" si="0"/>
        <v>0</v>
      </c>
      <c r="G51" s="75">
        <f t="shared" si="1"/>
        <v>0</v>
      </c>
      <c r="H51" s="75">
        <v>0</v>
      </c>
      <c r="I51" s="75">
        <v>0</v>
      </c>
    </row>
    <row r="52" spans="1:9" ht="0.75" customHeight="1">
      <c r="A52" s="42"/>
      <c r="B52" s="12"/>
      <c r="C52" s="82"/>
      <c r="D52" s="82"/>
      <c r="E52" s="83"/>
      <c r="F52" s="75">
        <f t="shared" si="0"/>
        <v>0</v>
      </c>
      <c r="G52" s="75">
        <f t="shared" si="1"/>
        <v>0</v>
      </c>
      <c r="H52" s="75">
        <v>0</v>
      </c>
      <c r="I52" s="75">
        <v>0</v>
      </c>
    </row>
    <row r="53" spans="1:9" ht="60">
      <c r="A53" s="42" t="s">
        <v>97</v>
      </c>
      <c r="B53" s="12" t="s">
        <v>98</v>
      </c>
      <c r="C53" s="75">
        <v>0</v>
      </c>
      <c r="D53" s="83">
        <v>918367.34</v>
      </c>
      <c r="E53" s="83">
        <v>0</v>
      </c>
      <c r="F53" s="75">
        <f t="shared" si="0"/>
        <v>0</v>
      </c>
      <c r="G53" s="75">
        <f t="shared" si="1"/>
        <v>-918367.34</v>
      </c>
      <c r="H53" s="75">
        <v>0</v>
      </c>
      <c r="I53" s="75">
        <v>0</v>
      </c>
    </row>
    <row r="54" spans="1:9" ht="30">
      <c r="A54" s="43" t="s">
        <v>99</v>
      </c>
      <c r="B54" s="19" t="s">
        <v>100</v>
      </c>
      <c r="C54" s="86">
        <f>C56+C57+C58+C60+C62+C63+C64+C65+C70+C61+C66+C71+C67+C68+C69+C74+C75</f>
        <v>121356458.08</v>
      </c>
      <c r="D54" s="86">
        <f>SUM(D56:D74)</f>
        <v>122548045.08</v>
      </c>
      <c r="E54" s="86">
        <f>E56+E57+E58+E60+E62+E63+E64+E65+E70+E61+E66+E71+E67+E68+E69+E74+E75</f>
        <v>10939829.300000001</v>
      </c>
      <c r="F54" s="75">
        <f t="shared" si="0"/>
        <v>-110416628.78</v>
      </c>
      <c r="G54" s="75">
        <f t="shared" si="1"/>
        <v>-111608215.78</v>
      </c>
      <c r="H54" s="86">
        <f>H56+H57+H58+H60+H62+H63+H64+H65+H70+H61+H66+H71+H67+H68+H69+H74+H75</f>
        <v>24009552.210000001</v>
      </c>
      <c r="I54" s="86">
        <f>I56+I57+I58+I60+I62+I63+I64+I65+I70+I61+I66+I71+I67+I68+I69+I74+I75</f>
        <v>24010151.920000002</v>
      </c>
    </row>
    <row r="55" spans="1:9" ht="15.75">
      <c r="A55" s="36"/>
      <c r="B55" s="19" t="s">
        <v>18</v>
      </c>
      <c r="C55" s="82"/>
      <c r="D55" s="82"/>
      <c r="E55" s="72"/>
      <c r="F55" s="75"/>
      <c r="G55" s="75"/>
      <c r="H55" s="81"/>
      <c r="I55" s="81"/>
    </row>
    <row r="56" spans="1:9" ht="90">
      <c r="A56" s="44"/>
      <c r="B56" s="19" t="s">
        <v>101</v>
      </c>
      <c r="C56" s="81">
        <v>31539243.690000001</v>
      </c>
      <c r="D56" s="75">
        <v>0</v>
      </c>
      <c r="E56" s="75">
        <v>0</v>
      </c>
      <c r="F56" s="75">
        <f t="shared" si="0"/>
        <v>-31539243.690000001</v>
      </c>
      <c r="G56" s="75">
        <f t="shared" si="1"/>
        <v>0</v>
      </c>
      <c r="H56" s="75">
        <v>0</v>
      </c>
      <c r="I56" s="75">
        <v>0</v>
      </c>
    </row>
    <row r="57" spans="1:9" ht="60">
      <c r="A57" s="42"/>
      <c r="B57" s="12" t="s">
        <v>102</v>
      </c>
      <c r="C57" s="83">
        <v>10000000</v>
      </c>
      <c r="D57" s="75">
        <v>0</v>
      </c>
      <c r="E57" s="75">
        <v>0</v>
      </c>
      <c r="F57" s="75">
        <f t="shared" si="0"/>
        <v>-10000000</v>
      </c>
      <c r="G57" s="75">
        <f t="shared" si="1"/>
        <v>0</v>
      </c>
      <c r="H57" s="75">
        <v>0</v>
      </c>
      <c r="I57" s="75">
        <v>0</v>
      </c>
    </row>
    <row r="58" spans="1:9" ht="60">
      <c r="A58" s="42"/>
      <c r="B58" s="20" t="s">
        <v>104</v>
      </c>
      <c r="C58" s="83">
        <v>10948246.59</v>
      </c>
      <c r="D58" s="86">
        <v>23106019.350000001</v>
      </c>
      <c r="E58" s="84">
        <v>0</v>
      </c>
      <c r="F58" s="75">
        <f t="shared" si="0"/>
        <v>-10948246.59</v>
      </c>
      <c r="G58" s="75">
        <f t="shared" si="1"/>
        <v>-23106019.350000001</v>
      </c>
      <c r="H58" s="81">
        <v>23181325.620000001</v>
      </c>
      <c r="I58" s="81">
        <v>23181325.620000001</v>
      </c>
    </row>
    <row r="59" spans="1:9" ht="110.25">
      <c r="A59" s="42"/>
      <c r="B59" s="1" t="s">
        <v>103</v>
      </c>
      <c r="C59" s="75">
        <v>0</v>
      </c>
      <c r="D59" s="83">
        <v>20418060</v>
      </c>
      <c r="E59" s="75">
        <v>0</v>
      </c>
      <c r="F59" s="75">
        <f t="shared" si="0"/>
        <v>0</v>
      </c>
      <c r="G59" s="75">
        <f t="shared" si="1"/>
        <v>-20418060</v>
      </c>
      <c r="H59" s="75">
        <v>0</v>
      </c>
      <c r="I59" s="75">
        <v>0</v>
      </c>
    </row>
    <row r="60" spans="1:9" ht="60" customHeight="1">
      <c r="A60" s="42"/>
      <c r="B60" s="20" t="s">
        <v>105</v>
      </c>
      <c r="C60" s="83">
        <v>168005</v>
      </c>
      <c r="D60" s="86">
        <v>168005</v>
      </c>
      <c r="E60" s="84">
        <v>168005</v>
      </c>
      <c r="F60" s="75">
        <f t="shared" si="0"/>
        <v>0</v>
      </c>
      <c r="G60" s="75">
        <f t="shared" si="1"/>
        <v>0</v>
      </c>
      <c r="H60" s="81">
        <v>168005</v>
      </c>
      <c r="I60" s="81">
        <v>168005</v>
      </c>
    </row>
    <row r="61" spans="1:9" ht="61.5" customHeight="1">
      <c r="A61" s="44"/>
      <c r="B61" s="20" t="s">
        <v>106</v>
      </c>
      <c r="C61" s="75">
        <v>0</v>
      </c>
      <c r="D61" s="76">
        <v>2871000</v>
      </c>
      <c r="E61" s="79">
        <v>0</v>
      </c>
      <c r="F61" s="75">
        <f t="shared" si="0"/>
        <v>0</v>
      </c>
      <c r="G61" s="75">
        <f t="shared" si="1"/>
        <v>-2871000</v>
      </c>
      <c r="H61" s="75">
        <v>0</v>
      </c>
      <c r="I61" s="75">
        <v>0</v>
      </c>
    </row>
    <row r="62" spans="1:9" ht="75">
      <c r="A62" s="45"/>
      <c r="B62" s="20" t="s">
        <v>107</v>
      </c>
      <c r="C62" s="88">
        <v>7362770.2199999997</v>
      </c>
      <c r="D62" s="86">
        <v>6661598.6299999999</v>
      </c>
      <c r="E62" s="84">
        <v>0</v>
      </c>
      <c r="F62" s="75">
        <f t="shared" si="0"/>
        <v>-7362770.2199999997</v>
      </c>
      <c r="G62" s="75">
        <f t="shared" si="1"/>
        <v>-6661598.6299999999</v>
      </c>
      <c r="H62" s="75">
        <v>0</v>
      </c>
      <c r="I62" s="75">
        <v>0</v>
      </c>
    </row>
    <row r="63" spans="1:9" ht="75">
      <c r="A63" s="45"/>
      <c r="B63" s="12" t="s">
        <v>108</v>
      </c>
      <c r="C63" s="81">
        <v>562947.36</v>
      </c>
      <c r="D63" s="86">
        <v>645945.85</v>
      </c>
      <c r="E63" s="84">
        <v>590792.84</v>
      </c>
      <c r="F63" s="75">
        <f t="shared" si="0"/>
        <v>27845.479999999981</v>
      </c>
      <c r="G63" s="75">
        <f t="shared" si="1"/>
        <v>-55153.010000000009</v>
      </c>
      <c r="H63" s="71">
        <v>660221.59</v>
      </c>
      <c r="I63" s="71">
        <v>660821.30000000005</v>
      </c>
    </row>
    <row r="64" spans="1:9" ht="105">
      <c r="A64" s="42"/>
      <c r="B64" s="21" t="s">
        <v>109</v>
      </c>
      <c r="C64" s="76">
        <v>4548119.46</v>
      </c>
      <c r="D64" s="86">
        <v>2813000</v>
      </c>
      <c r="E64" s="84">
        <v>4171000</v>
      </c>
      <c r="F64" s="75">
        <f t="shared" si="0"/>
        <v>-377119.45999999996</v>
      </c>
      <c r="G64" s="75">
        <f t="shared" si="1"/>
        <v>1358000</v>
      </c>
      <c r="H64" s="75">
        <v>0</v>
      </c>
      <c r="I64" s="75">
        <v>0</v>
      </c>
    </row>
    <row r="65" spans="1:9" ht="150">
      <c r="A65" s="42"/>
      <c r="B65" s="17" t="s">
        <v>110</v>
      </c>
      <c r="C65" s="83">
        <v>1106575.8999999999</v>
      </c>
      <c r="D65" s="86">
        <v>802398.47</v>
      </c>
      <c r="E65" s="84">
        <v>1010031.46</v>
      </c>
      <c r="F65" s="75">
        <f t="shared" si="0"/>
        <v>-96544.439999999944</v>
      </c>
      <c r="G65" s="75">
        <f t="shared" si="1"/>
        <v>207632.99</v>
      </c>
      <c r="H65" s="75">
        <v>0</v>
      </c>
      <c r="I65" s="75">
        <v>0</v>
      </c>
    </row>
    <row r="66" spans="1:9" ht="105">
      <c r="A66" s="42"/>
      <c r="B66" s="17" t="s">
        <v>111</v>
      </c>
      <c r="C66" s="88">
        <v>469491.26</v>
      </c>
      <c r="D66" s="75">
        <v>0</v>
      </c>
      <c r="E66" s="75">
        <v>0</v>
      </c>
      <c r="F66" s="75">
        <f t="shared" si="0"/>
        <v>-469491.26</v>
      </c>
      <c r="G66" s="75">
        <f t="shared" si="1"/>
        <v>0</v>
      </c>
      <c r="H66" s="75">
        <v>0</v>
      </c>
      <c r="I66" s="75">
        <v>0</v>
      </c>
    </row>
    <row r="67" spans="1:9" ht="54" customHeight="1">
      <c r="A67" s="46"/>
      <c r="B67" s="17" t="s">
        <v>112</v>
      </c>
      <c r="C67" s="75">
        <v>0</v>
      </c>
      <c r="D67" s="88">
        <v>564520.12</v>
      </c>
      <c r="E67" s="84">
        <v>0</v>
      </c>
      <c r="F67" s="75">
        <f t="shared" si="0"/>
        <v>0</v>
      </c>
      <c r="G67" s="75">
        <f t="shared" si="1"/>
        <v>-564520.12</v>
      </c>
      <c r="H67" s="75">
        <v>0</v>
      </c>
      <c r="I67" s="75">
        <v>0</v>
      </c>
    </row>
    <row r="68" spans="1:9" ht="93" customHeight="1">
      <c r="A68" s="42"/>
      <c r="B68" s="13" t="s">
        <v>113</v>
      </c>
      <c r="C68" s="88">
        <v>48426.47</v>
      </c>
      <c r="D68" s="84">
        <v>250968.66</v>
      </c>
      <c r="E68" s="84">
        <v>0</v>
      </c>
      <c r="F68" s="75">
        <f t="shared" si="0"/>
        <v>-48426.47</v>
      </c>
      <c r="G68" s="75">
        <f t="shared" si="1"/>
        <v>-250968.66</v>
      </c>
      <c r="H68" s="75">
        <v>0</v>
      </c>
      <c r="I68" s="75">
        <v>0</v>
      </c>
    </row>
    <row r="69" spans="1:9" ht="74.25" customHeight="1">
      <c r="A69" s="42"/>
      <c r="B69" s="60" t="s">
        <v>115</v>
      </c>
      <c r="C69" s="75">
        <v>0</v>
      </c>
      <c r="D69" s="76">
        <v>387529</v>
      </c>
      <c r="E69" s="84">
        <v>0</v>
      </c>
      <c r="F69" s="75">
        <f t="shared" ref="F69:F109" si="3">E69-C69</f>
        <v>0</v>
      </c>
      <c r="G69" s="75">
        <f t="shared" ref="G69:G109" si="4">E69-D69</f>
        <v>-387529</v>
      </c>
      <c r="H69" s="75">
        <v>0</v>
      </c>
      <c r="I69" s="75">
        <v>0</v>
      </c>
    </row>
    <row r="70" spans="1:9" ht="72.75" customHeight="1">
      <c r="A70" s="42"/>
      <c r="B70" s="12" t="s">
        <v>169</v>
      </c>
      <c r="C70" s="88">
        <v>39477500</v>
      </c>
      <c r="D70" s="75">
        <v>0</v>
      </c>
      <c r="E70" s="84">
        <v>0</v>
      </c>
      <c r="F70" s="75">
        <f t="shared" si="3"/>
        <v>-39477500</v>
      </c>
      <c r="G70" s="75">
        <f t="shared" si="4"/>
        <v>0</v>
      </c>
      <c r="H70" s="75">
        <v>0</v>
      </c>
      <c r="I70" s="75">
        <v>0</v>
      </c>
    </row>
    <row r="71" spans="1:9" ht="60">
      <c r="A71" s="42"/>
      <c r="B71" s="22" t="s">
        <v>114</v>
      </c>
      <c r="C71" s="75">
        <v>0</v>
      </c>
      <c r="D71" s="79">
        <v>5000000</v>
      </c>
      <c r="E71" s="79">
        <v>5000000</v>
      </c>
      <c r="F71" s="75">
        <f t="shared" si="3"/>
        <v>5000000</v>
      </c>
      <c r="G71" s="75">
        <f t="shared" si="4"/>
        <v>0</v>
      </c>
      <c r="H71" s="75">
        <v>0</v>
      </c>
      <c r="I71" s="75">
        <v>0</v>
      </c>
    </row>
    <row r="72" spans="1:9" ht="109.5" customHeight="1">
      <c r="A72" s="42"/>
      <c r="B72" s="61" t="s">
        <v>116</v>
      </c>
      <c r="C72" s="75">
        <v>0</v>
      </c>
      <c r="D72" s="76">
        <v>11859000</v>
      </c>
      <c r="E72" s="75">
        <v>0</v>
      </c>
      <c r="F72" s="75">
        <f t="shared" si="3"/>
        <v>0</v>
      </c>
      <c r="G72" s="75">
        <f t="shared" si="4"/>
        <v>-11859000</v>
      </c>
      <c r="H72" s="75">
        <v>0</v>
      </c>
      <c r="I72" s="75">
        <v>0</v>
      </c>
    </row>
    <row r="73" spans="1:9" ht="91.5" customHeight="1">
      <c r="A73" s="42"/>
      <c r="B73" s="61" t="s">
        <v>175</v>
      </c>
      <c r="C73" s="75">
        <v>0</v>
      </c>
      <c r="D73" s="76">
        <v>47000000</v>
      </c>
      <c r="E73" s="75">
        <v>0</v>
      </c>
      <c r="F73" s="75">
        <f t="shared" si="3"/>
        <v>0</v>
      </c>
      <c r="G73" s="75">
        <f t="shared" si="4"/>
        <v>-47000000</v>
      </c>
      <c r="H73" s="75">
        <v>0</v>
      </c>
      <c r="I73" s="75">
        <v>0</v>
      </c>
    </row>
    <row r="74" spans="1:9" ht="62.25" customHeight="1">
      <c r="A74" s="42"/>
      <c r="B74" s="22" t="s">
        <v>170</v>
      </c>
      <c r="C74" s="88">
        <v>15125132.130000001</v>
      </c>
      <c r="D74" s="75">
        <v>0</v>
      </c>
      <c r="E74" s="79">
        <v>0</v>
      </c>
      <c r="F74" s="75">
        <f t="shared" si="3"/>
        <v>-15125132.130000001</v>
      </c>
      <c r="G74" s="75">
        <f t="shared" si="4"/>
        <v>0</v>
      </c>
      <c r="H74" s="75">
        <v>0</v>
      </c>
      <c r="I74" s="75">
        <v>0</v>
      </c>
    </row>
    <row r="75" spans="1:9" ht="165" hidden="1">
      <c r="A75" s="42"/>
      <c r="B75" s="23" t="s">
        <v>116</v>
      </c>
      <c r="C75" s="82"/>
      <c r="D75" s="82"/>
      <c r="E75" s="79">
        <v>0</v>
      </c>
      <c r="F75" s="75">
        <f t="shared" si="3"/>
        <v>0</v>
      </c>
      <c r="G75" s="75">
        <f t="shared" si="4"/>
        <v>0</v>
      </c>
      <c r="H75" s="71"/>
      <c r="I75" s="71"/>
    </row>
    <row r="76" spans="1:9" ht="30">
      <c r="A76" s="47" t="s">
        <v>117</v>
      </c>
      <c r="B76" s="24" t="s">
        <v>118</v>
      </c>
      <c r="C76" s="71">
        <f>C77+C92+C94+C98+C96+C93+C95+C97+C99+C100</f>
        <v>657087961.96999991</v>
      </c>
      <c r="D76" s="71">
        <f>D77+D92+D94+D98+D96+D93+D95+D97+D99+D100</f>
        <v>705704826.30000019</v>
      </c>
      <c r="E76" s="71">
        <f>E77+E92+E94+E98+E96+E93+E95+E97+E99+E100</f>
        <v>740650570.98000002</v>
      </c>
      <c r="F76" s="75">
        <f t="shared" si="3"/>
        <v>83562609.01000011</v>
      </c>
      <c r="G76" s="75">
        <f t="shared" si="4"/>
        <v>34945744.679999828</v>
      </c>
      <c r="H76" s="71">
        <f>H77+H92+H94+H98+H96+H93+H95+H97+H99+H100</f>
        <v>782269236.8900001</v>
      </c>
      <c r="I76" s="71">
        <f>I77+I92+I94+I98+I96+I93+I95+I97+I99+I100</f>
        <v>841132096.45000005</v>
      </c>
    </row>
    <row r="77" spans="1:9" ht="60">
      <c r="A77" s="48" t="s">
        <v>119</v>
      </c>
      <c r="B77" s="19" t="s">
        <v>120</v>
      </c>
      <c r="C77" s="71">
        <f>C79+C80+C81+C82+C84+C85+C86+C88+C89+C90+C91+C87+C83</f>
        <v>592098373.77999997</v>
      </c>
      <c r="D77" s="71">
        <f>D79+D80+D81+D82+D84+D85+D86+D88+D89+D90+D91+D87+D83</f>
        <v>642440909.10000014</v>
      </c>
      <c r="E77" s="71">
        <f>E79+E80+E81+E82+E84+E85+E86+E88+E89+E90+E91+E87+E83</f>
        <v>656547638.98000002</v>
      </c>
      <c r="F77" s="75">
        <f t="shared" si="3"/>
        <v>64449265.200000048</v>
      </c>
      <c r="G77" s="75">
        <f t="shared" si="4"/>
        <v>14106729.879999876</v>
      </c>
      <c r="H77" s="71">
        <f>H79+H80+H81+H82+H84+H85+H86+H88+H89+H90+H91+H87+H83</f>
        <v>697209979.8900001</v>
      </c>
      <c r="I77" s="71">
        <f>I79+I80+I81+I82+I84+I85+I86+I88+I89+I90+I91+I87+I83</f>
        <v>755733509.45000005</v>
      </c>
    </row>
    <row r="78" spans="1:9" ht="15.75">
      <c r="A78" s="48"/>
      <c r="B78" s="19" t="s">
        <v>18</v>
      </c>
      <c r="C78" s="82"/>
      <c r="D78" s="82"/>
      <c r="E78" s="71"/>
      <c r="F78" s="75"/>
      <c r="G78" s="75"/>
      <c r="H78" s="71"/>
      <c r="I78" s="71"/>
    </row>
    <row r="79" spans="1:9" ht="180">
      <c r="A79" s="48"/>
      <c r="B79" s="19" t="s">
        <v>121</v>
      </c>
      <c r="C79" s="88">
        <v>387900742</v>
      </c>
      <c r="D79" s="71">
        <v>496548046</v>
      </c>
      <c r="E79" s="71">
        <v>549655613</v>
      </c>
      <c r="F79" s="75">
        <f t="shared" si="3"/>
        <v>161754871</v>
      </c>
      <c r="G79" s="75">
        <f t="shared" si="4"/>
        <v>53107567</v>
      </c>
      <c r="H79" s="71">
        <v>620840210</v>
      </c>
      <c r="I79" s="71">
        <v>677325134</v>
      </c>
    </row>
    <row r="80" spans="1:9" ht="90">
      <c r="A80" s="48"/>
      <c r="B80" s="9" t="s">
        <v>122</v>
      </c>
      <c r="C80" s="88">
        <v>11190425</v>
      </c>
      <c r="D80" s="71">
        <v>12408300</v>
      </c>
      <c r="E80" s="71">
        <v>13158000</v>
      </c>
      <c r="F80" s="75">
        <f t="shared" si="3"/>
        <v>1967575</v>
      </c>
      <c r="G80" s="75">
        <f t="shared" si="4"/>
        <v>749700</v>
      </c>
      <c r="H80" s="71">
        <v>13158000</v>
      </c>
      <c r="I80" s="71">
        <v>13158000</v>
      </c>
    </row>
    <row r="81" spans="1:9" ht="120">
      <c r="A81" s="48"/>
      <c r="B81" s="19" t="s">
        <v>123</v>
      </c>
      <c r="C81" s="88">
        <v>125646359</v>
      </c>
      <c r="D81" s="71">
        <v>45385944</v>
      </c>
      <c r="E81" s="71">
        <v>0</v>
      </c>
      <c r="F81" s="75">
        <f t="shared" si="3"/>
        <v>-125646359</v>
      </c>
      <c r="G81" s="75">
        <f t="shared" si="4"/>
        <v>-45385944</v>
      </c>
      <c r="H81" s="75">
        <v>0</v>
      </c>
      <c r="I81" s="75">
        <v>0</v>
      </c>
    </row>
    <row r="82" spans="1:9" ht="90">
      <c r="A82" s="48"/>
      <c r="B82" s="19" t="s">
        <v>124</v>
      </c>
      <c r="C82" s="88">
        <v>6841190.8399999999</v>
      </c>
      <c r="D82" s="71">
        <v>7390177.2000000002</v>
      </c>
      <c r="E82" s="71">
        <v>8822267.5</v>
      </c>
      <c r="F82" s="75">
        <f t="shared" si="3"/>
        <v>1981076.6600000001</v>
      </c>
      <c r="G82" s="75">
        <f t="shared" si="4"/>
        <v>1432090.2999999998</v>
      </c>
      <c r="H82" s="81">
        <v>4780485</v>
      </c>
      <c r="I82" s="81">
        <v>4780485</v>
      </c>
    </row>
    <row r="83" spans="1:9" ht="75">
      <c r="A83" s="48"/>
      <c r="B83" s="9" t="s">
        <v>125</v>
      </c>
      <c r="C83" s="88">
        <v>973528</v>
      </c>
      <c r="D83" s="71">
        <v>1208033</v>
      </c>
      <c r="E83" s="71">
        <v>1219463</v>
      </c>
      <c r="F83" s="75">
        <f t="shared" si="3"/>
        <v>245935</v>
      </c>
      <c r="G83" s="75">
        <f t="shared" si="4"/>
        <v>11430</v>
      </c>
      <c r="H83" s="81">
        <v>1265642</v>
      </c>
      <c r="I83" s="81">
        <v>1313668</v>
      </c>
    </row>
    <row r="84" spans="1:9" ht="135">
      <c r="A84" s="48"/>
      <c r="B84" s="19" t="s">
        <v>126</v>
      </c>
      <c r="C84" s="88">
        <v>818.72</v>
      </c>
      <c r="D84" s="88">
        <v>1063.32</v>
      </c>
      <c r="E84" s="71">
        <v>1105.8599999999999</v>
      </c>
      <c r="F84" s="75">
        <f t="shared" si="3"/>
        <v>287.13999999999987</v>
      </c>
      <c r="G84" s="75">
        <f t="shared" si="4"/>
        <v>42.539999999999964</v>
      </c>
      <c r="H84" s="81">
        <v>1150.0899999999999</v>
      </c>
      <c r="I84" s="81">
        <v>1196.0899999999999</v>
      </c>
    </row>
    <row r="85" spans="1:9" ht="90">
      <c r="A85" s="48"/>
      <c r="B85" s="9" t="s">
        <v>127</v>
      </c>
      <c r="C85" s="88">
        <v>3127966</v>
      </c>
      <c r="D85" s="84">
        <v>3874325</v>
      </c>
      <c r="E85" s="84">
        <v>3910705</v>
      </c>
      <c r="F85" s="75">
        <f t="shared" si="3"/>
        <v>782739</v>
      </c>
      <c r="G85" s="75">
        <f t="shared" si="4"/>
        <v>36380</v>
      </c>
      <c r="H85" s="71">
        <v>4057677</v>
      </c>
      <c r="I85" s="71">
        <v>4210528</v>
      </c>
    </row>
    <row r="86" spans="1:9" ht="135">
      <c r="A86" s="48"/>
      <c r="B86" s="9" t="s">
        <v>128</v>
      </c>
      <c r="C86" s="88">
        <v>28027935.190000001</v>
      </c>
      <c r="D86" s="84">
        <v>36301363.409999996</v>
      </c>
      <c r="E86" s="84">
        <v>29389605.920000002</v>
      </c>
      <c r="F86" s="75">
        <f t="shared" si="3"/>
        <v>1361670.7300000004</v>
      </c>
      <c r="G86" s="75">
        <f t="shared" si="4"/>
        <v>-6911757.4899999946</v>
      </c>
      <c r="H86" s="71">
        <v>32142108.100000001</v>
      </c>
      <c r="I86" s="71">
        <v>33968604.659999996</v>
      </c>
    </row>
    <row r="87" spans="1:9" ht="285">
      <c r="A87" s="48"/>
      <c r="B87" s="9" t="s">
        <v>129</v>
      </c>
      <c r="C87" s="75">
        <v>0</v>
      </c>
      <c r="D87" s="75">
        <v>0</v>
      </c>
      <c r="E87" s="84">
        <v>167036</v>
      </c>
      <c r="F87" s="75">
        <f t="shared" si="3"/>
        <v>167036</v>
      </c>
      <c r="G87" s="75">
        <f t="shared" si="4"/>
        <v>167036</v>
      </c>
      <c r="H87" s="71">
        <v>177559</v>
      </c>
      <c r="I87" s="71">
        <v>188745</v>
      </c>
    </row>
    <row r="88" spans="1:9" ht="120">
      <c r="A88" s="48"/>
      <c r="B88" s="9" t="s">
        <v>130</v>
      </c>
      <c r="C88" s="88">
        <v>9230000</v>
      </c>
      <c r="D88" s="84">
        <v>9440000</v>
      </c>
      <c r="E88" s="84">
        <v>13210000</v>
      </c>
      <c r="F88" s="75">
        <f t="shared" si="3"/>
        <v>3980000</v>
      </c>
      <c r="G88" s="75">
        <f t="shared" si="4"/>
        <v>3770000</v>
      </c>
      <c r="H88" s="75">
        <v>0</v>
      </c>
      <c r="I88" s="75">
        <v>0</v>
      </c>
    </row>
    <row r="89" spans="1:9" ht="126.75" customHeight="1">
      <c r="A89" s="48"/>
      <c r="B89" s="9" t="s">
        <v>171</v>
      </c>
      <c r="C89" s="88">
        <v>17299480.920000002</v>
      </c>
      <c r="D89" s="71">
        <v>26573874.870000001</v>
      </c>
      <c r="E89" s="71">
        <v>33704060.399999999</v>
      </c>
      <c r="F89" s="75">
        <f t="shared" si="3"/>
        <v>16404579.479999997</v>
      </c>
      <c r="G89" s="75">
        <f t="shared" si="4"/>
        <v>7130185.5299999975</v>
      </c>
      <c r="H89" s="71">
        <v>17477366.399999999</v>
      </c>
      <c r="I89" s="71">
        <v>17477366.399999999</v>
      </c>
    </row>
    <row r="90" spans="1:9" ht="120">
      <c r="A90" s="49"/>
      <c r="B90" s="9" t="s">
        <v>131</v>
      </c>
      <c r="C90" s="88">
        <v>3387.08</v>
      </c>
      <c r="D90" s="88">
        <v>3387.08</v>
      </c>
      <c r="E90" s="71">
        <v>3387.08</v>
      </c>
      <c r="F90" s="75">
        <f t="shared" si="3"/>
        <v>0</v>
      </c>
      <c r="G90" s="75">
        <f t="shared" si="4"/>
        <v>0</v>
      </c>
      <c r="H90" s="89">
        <v>3387.08</v>
      </c>
      <c r="I90" s="89">
        <v>3387.08</v>
      </c>
    </row>
    <row r="91" spans="1:9" ht="105">
      <c r="A91" s="48"/>
      <c r="B91" s="9" t="s">
        <v>132</v>
      </c>
      <c r="C91" s="88">
        <v>1856541.03</v>
      </c>
      <c r="D91" s="71">
        <v>3306395.22</v>
      </c>
      <c r="E91" s="71">
        <v>3306395.22</v>
      </c>
      <c r="F91" s="75">
        <f t="shared" si="3"/>
        <v>1449854.1900000002</v>
      </c>
      <c r="G91" s="75">
        <f t="shared" si="4"/>
        <v>0</v>
      </c>
      <c r="H91" s="79">
        <v>3306395.22</v>
      </c>
      <c r="I91" s="79">
        <v>3306395.22</v>
      </c>
    </row>
    <row r="92" spans="1:9" ht="135">
      <c r="A92" s="50" t="s">
        <v>133</v>
      </c>
      <c r="B92" s="19" t="s">
        <v>134</v>
      </c>
      <c r="C92" s="88">
        <v>8388772.1300000008</v>
      </c>
      <c r="D92" s="71">
        <v>9092394</v>
      </c>
      <c r="E92" s="71">
        <v>11755876</v>
      </c>
      <c r="F92" s="75">
        <f t="shared" si="3"/>
        <v>3367103.8699999992</v>
      </c>
      <c r="G92" s="75">
        <f t="shared" si="4"/>
        <v>2663482</v>
      </c>
      <c r="H92" s="71">
        <v>12226682</v>
      </c>
      <c r="I92" s="71">
        <v>12718888</v>
      </c>
    </row>
    <row r="93" spans="1:9" ht="120">
      <c r="A93" s="51" t="s">
        <v>135</v>
      </c>
      <c r="B93" s="25" t="s">
        <v>136</v>
      </c>
      <c r="C93" s="88">
        <v>23457230.66</v>
      </c>
      <c r="D93" s="88">
        <v>13455517.199999999</v>
      </c>
      <c r="E93" s="71">
        <v>34420260</v>
      </c>
      <c r="F93" s="75">
        <f t="shared" si="3"/>
        <v>10963029.34</v>
      </c>
      <c r="G93" s="75">
        <f t="shared" si="4"/>
        <v>20964742.800000001</v>
      </c>
      <c r="H93" s="71">
        <v>34420260</v>
      </c>
      <c r="I93" s="71">
        <v>34420260</v>
      </c>
    </row>
    <row r="94" spans="1:9" ht="109.5" customHeight="1">
      <c r="A94" s="52" t="s">
        <v>137</v>
      </c>
      <c r="B94" s="9" t="s">
        <v>138</v>
      </c>
      <c r="C94" s="88">
        <v>7568.4</v>
      </c>
      <c r="D94" s="71">
        <v>29544</v>
      </c>
      <c r="E94" s="71">
        <v>28439</v>
      </c>
      <c r="F94" s="75">
        <f t="shared" si="3"/>
        <v>20870.599999999999</v>
      </c>
      <c r="G94" s="75">
        <f t="shared" si="4"/>
        <v>-1105</v>
      </c>
      <c r="H94" s="71">
        <v>350898</v>
      </c>
      <c r="I94" s="71">
        <v>28439</v>
      </c>
    </row>
    <row r="95" spans="1:9" ht="90" hidden="1">
      <c r="A95" s="52" t="s">
        <v>139</v>
      </c>
      <c r="B95" s="9" t="s">
        <v>140</v>
      </c>
      <c r="C95" s="88"/>
      <c r="D95" s="79"/>
      <c r="E95" s="81"/>
      <c r="F95" s="75">
        <f t="shared" si="3"/>
        <v>0</v>
      </c>
      <c r="G95" s="75">
        <f t="shared" si="4"/>
        <v>0</v>
      </c>
      <c r="H95" s="71"/>
      <c r="I95" s="71"/>
    </row>
    <row r="96" spans="1:9" ht="108.75" customHeight="1">
      <c r="A96" s="53" t="s">
        <v>141</v>
      </c>
      <c r="B96" s="26" t="s">
        <v>142</v>
      </c>
      <c r="C96" s="88">
        <v>27937900</v>
      </c>
      <c r="D96" s="71">
        <v>34391000</v>
      </c>
      <c r="E96" s="71">
        <v>31492500</v>
      </c>
      <c r="F96" s="75">
        <f t="shared" si="3"/>
        <v>3554600</v>
      </c>
      <c r="G96" s="75">
        <f t="shared" si="4"/>
        <v>-2898500</v>
      </c>
      <c r="H96" s="71">
        <v>31492500</v>
      </c>
      <c r="I96" s="71">
        <v>31492500</v>
      </c>
    </row>
    <row r="97" spans="1:9" ht="60" hidden="1">
      <c r="A97" s="49" t="s">
        <v>143</v>
      </c>
      <c r="B97" s="19" t="s">
        <v>144</v>
      </c>
      <c r="C97" s="88"/>
      <c r="D97" s="82"/>
      <c r="E97" s="81"/>
      <c r="F97" s="75">
        <f t="shared" si="3"/>
        <v>0</v>
      </c>
      <c r="G97" s="75">
        <f t="shared" si="4"/>
        <v>0</v>
      </c>
      <c r="H97" s="71"/>
      <c r="I97" s="71"/>
    </row>
    <row r="98" spans="1:9" ht="60">
      <c r="A98" s="52" t="s">
        <v>145</v>
      </c>
      <c r="B98" s="19" t="s">
        <v>146</v>
      </c>
      <c r="C98" s="88">
        <v>2271691</v>
      </c>
      <c r="D98" s="71">
        <v>2205675</v>
      </c>
      <c r="E98" s="71">
        <v>2270628</v>
      </c>
      <c r="F98" s="75">
        <f t="shared" si="3"/>
        <v>-1063</v>
      </c>
      <c r="G98" s="75">
        <f t="shared" si="4"/>
        <v>64953</v>
      </c>
      <c r="H98" s="71">
        <v>2270628</v>
      </c>
      <c r="I98" s="71">
        <v>2270628</v>
      </c>
    </row>
    <row r="99" spans="1:9" ht="45">
      <c r="A99" s="48" t="s">
        <v>147</v>
      </c>
      <c r="B99" s="27" t="s">
        <v>148</v>
      </c>
      <c r="C99" s="88">
        <v>2370917</v>
      </c>
      <c r="D99" s="71">
        <v>2947018</v>
      </c>
      <c r="E99" s="71">
        <v>2981620</v>
      </c>
      <c r="F99" s="75">
        <f t="shared" si="3"/>
        <v>610703</v>
      </c>
      <c r="G99" s="75">
        <f t="shared" si="4"/>
        <v>34602</v>
      </c>
      <c r="H99" s="71">
        <v>3100885</v>
      </c>
      <c r="I99" s="71">
        <v>3224921</v>
      </c>
    </row>
    <row r="100" spans="1:9" ht="75">
      <c r="A100" s="48" t="s">
        <v>149</v>
      </c>
      <c r="B100" s="28" t="s">
        <v>150</v>
      </c>
      <c r="C100" s="88">
        <v>555509</v>
      </c>
      <c r="D100" s="88">
        <v>1142769</v>
      </c>
      <c r="E100" s="84">
        <v>1153609</v>
      </c>
      <c r="F100" s="75">
        <f t="shared" si="3"/>
        <v>598100</v>
      </c>
      <c r="G100" s="75">
        <f t="shared" si="4"/>
        <v>10840</v>
      </c>
      <c r="H100" s="71">
        <v>1197404</v>
      </c>
      <c r="I100" s="71">
        <v>1242951</v>
      </c>
    </row>
    <row r="101" spans="1:9" ht="30">
      <c r="A101" s="54" t="s">
        <v>151</v>
      </c>
      <c r="B101" s="29" t="s">
        <v>152</v>
      </c>
      <c r="C101" s="71">
        <f>C103+C104+C105+C107+C106+C102</f>
        <v>111313625.22</v>
      </c>
      <c r="D101" s="71">
        <f>D103+D104+D105+D107+D106+D102</f>
        <v>56361403.479999997</v>
      </c>
      <c r="E101" s="71">
        <f>E103+E104+E105+E107+E106+E102</f>
        <v>34725942.399999999</v>
      </c>
      <c r="F101" s="75">
        <f t="shared" si="3"/>
        <v>-76587682.819999993</v>
      </c>
      <c r="G101" s="75">
        <f t="shared" si="4"/>
        <v>-21635461.079999998</v>
      </c>
      <c r="H101" s="71">
        <f t="shared" ref="H101:I101" si="5">H103+H104+H105+H107+H106+H102</f>
        <v>33802856.640000001</v>
      </c>
      <c r="I101" s="71">
        <f t="shared" si="5"/>
        <v>33802856.640000001</v>
      </c>
    </row>
    <row r="102" spans="1:9" ht="228.75" customHeight="1">
      <c r="A102" s="62" t="s">
        <v>176</v>
      </c>
      <c r="B102" s="63" t="s">
        <v>177</v>
      </c>
      <c r="C102" s="75">
        <v>0</v>
      </c>
      <c r="D102" s="71">
        <v>273420</v>
      </c>
      <c r="E102" s="75">
        <v>0</v>
      </c>
      <c r="F102" s="75">
        <f t="shared" si="3"/>
        <v>0</v>
      </c>
      <c r="G102" s="75">
        <f t="shared" si="4"/>
        <v>-273420</v>
      </c>
      <c r="H102" s="75">
        <v>0</v>
      </c>
      <c r="I102" s="75">
        <v>0</v>
      </c>
    </row>
    <row r="103" spans="1:9" ht="126" customHeight="1">
      <c r="A103" s="49" t="s">
        <v>153</v>
      </c>
      <c r="B103" s="9" t="s">
        <v>154</v>
      </c>
      <c r="C103" s="88">
        <v>713986</v>
      </c>
      <c r="D103" s="71">
        <v>2855942.4</v>
      </c>
      <c r="E103" s="71">
        <v>2855942.4</v>
      </c>
      <c r="F103" s="75">
        <f t="shared" si="3"/>
        <v>2141956.4</v>
      </c>
      <c r="G103" s="75">
        <f t="shared" si="4"/>
        <v>0</v>
      </c>
      <c r="H103" s="71">
        <v>3382856.64</v>
      </c>
      <c r="I103" s="71">
        <v>3382856.64</v>
      </c>
    </row>
    <row r="104" spans="1:9" ht="196.5" customHeight="1">
      <c r="A104" s="49" t="s">
        <v>155</v>
      </c>
      <c r="B104" s="9" t="s">
        <v>156</v>
      </c>
      <c r="C104" s="88">
        <v>20952742.100000001</v>
      </c>
      <c r="D104" s="71">
        <v>40266720</v>
      </c>
      <c r="E104" s="71">
        <v>30420000</v>
      </c>
      <c r="F104" s="75">
        <f t="shared" si="3"/>
        <v>9467257.8999999985</v>
      </c>
      <c r="G104" s="75">
        <f t="shared" si="4"/>
        <v>-9846720</v>
      </c>
      <c r="H104" s="71">
        <v>30420000</v>
      </c>
      <c r="I104" s="71">
        <v>30420000</v>
      </c>
    </row>
    <row r="105" spans="1:9" ht="135">
      <c r="A105" s="55" t="s">
        <v>157</v>
      </c>
      <c r="B105" s="30" t="s">
        <v>158</v>
      </c>
      <c r="C105" s="88">
        <v>85000000</v>
      </c>
      <c r="D105" s="75">
        <v>0</v>
      </c>
      <c r="E105" s="72">
        <v>0</v>
      </c>
      <c r="F105" s="75">
        <f t="shared" si="3"/>
        <v>-85000000</v>
      </c>
      <c r="G105" s="75">
        <f t="shared" si="4"/>
        <v>0</v>
      </c>
      <c r="H105" s="75">
        <v>0</v>
      </c>
      <c r="I105" s="75">
        <v>0</v>
      </c>
    </row>
    <row r="106" spans="1:9" ht="165">
      <c r="A106" s="36" t="s">
        <v>159</v>
      </c>
      <c r="B106" s="19" t="s">
        <v>160</v>
      </c>
      <c r="C106" s="75">
        <v>0</v>
      </c>
      <c r="D106" s="75">
        <v>0</v>
      </c>
      <c r="E106" s="72">
        <v>1450000</v>
      </c>
      <c r="F106" s="75">
        <f t="shared" si="3"/>
        <v>1450000</v>
      </c>
      <c r="G106" s="75">
        <f t="shared" si="4"/>
        <v>1450000</v>
      </c>
      <c r="H106" s="75">
        <v>0</v>
      </c>
      <c r="I106" s="75">
        <v>0</v>
      </c>
    </row>
    <row r="107" spans="1:9" ht="165">
      <c r="A107" s="36" t="s">
        <v>159</v>
      </c>
      <c r="B107" s="19" t="s">
        <v>161</v>
      </c>
      <c r="C107" s="88">
        <v>4646897.12</v>
      </c>
      <c r="D107" s="90">
        <v>12965321.08</v>
      </c>
      <c r="E107" s="72">
        <v>0</v>
      </c>
      <c r="F107" s="75">
        <f t="shared" si="3"/>
        <v>-4646897.12</v>
      </c>
      <c r="G107" s="75">
        <f t="shared" si="4"/>
        <v>-12965321.08</v>
      </c>
      <c r="H107" s="75">
        <v>0</v>
      </c>
      <c r="I107" s="75">
        <v>0</v>
      </c>
    </row>
    <row r="108" spans="1:9" ht="15.75">
      <c r="A108" s="56"/>
      <c r="B108" s="31" t="s">
        <v>162</v>
      </c>
      <c r="C108" s="91">
        <f t="shared" ref="C108:D108" si="6">C4+C36</f>
        <v>1707671047.71</v>
      </c>
      <c r="D108" s="91">
        <f t="shared" si="6"/>
        <v>1800211256.0500002</v>
      </c>
      <c r="E108" s="91">
        <f>E4+E36</f>
        <v>1706474930.5799999</v>
      </c>
      <c r="F108" s="91">
        <f t="shared" ref="F108:G108" si="7">F4+F36</f>
        <v>-1196117.129999876</v>
      </c>
      <c r="G108" s="91">
        <f t="shared" si="7"/>
        <v>-93736325.470000148</v>
      </c>
      <c r="H108" s="91">
        <f t="shared" ref="H108:I108" si="8">H4+H36</f>
        <v>1668325394.71</v>
      </c>
      <c r="I108" s="91">
        <f t="shared" si="8"/>
        <v>1775638266.9100001</v>
      </c>
    </row>
    <row r="109" spans="1:9" ht="94.5">
      <c r="A109" s="57" t="s">
        <v>172</v>
      </c>
      <c r="B109" s="58" t="s">
        <v>173</v>
      </c>
      <c r="C109" s="76">
        <v>-90888.26</v>
      </c>
      <c r="D109" s="90">
        <v>-223874.55</v>
      </c>
      <c r="E109" s="72">
        <v>0</v>
      </c>
      <c r="F109" s="75">
        <f t="shared" si="3"/>
        <v>90888.26</v>
      </c>
      <c r="G109" s="75">
        <f t="shared" si="4"/>
        <v>223874.55</v>
      </c>
      <c r="H109" s="72">
        <v>0</v>
      </c>
      <c r="I109" s="72">
        <v>0</v>
      </c>
    </row>
    <row r="110" spans="1:9" ht="47.25">
      <c r="A110" s="5"/>
      <c r="B110" s="59" t="s">
        <v>174</v>
      </c>
      <c r="C110" s="74">
        <f>SUM(C108:C109)</f>
        <v>1707580159.45</v>
      </c>
      <c r="D110" s="74">
        <f t="shared" ref="D110:I110" si="9">SUM(D108:D109)</f>
        <v>1799987381.5000002</v>
      </c>
      <c r="E110" s="74">
        <f t="shared" si="9"/>
        <v>1706474930.5799999</v>
      </c>
      <c r="F110" s="74">
        <f t="shared" si="9"/>
        <v>-1105228.869999876</v>
      </c>
      <c r="G110" s="74">
        <f t="shared" si="9"/>
        <v>-93512450.920000151</v>
      </c>
      <c r="H110" s="74">
        <f t="shared" si="9"/>
        <v>1668325394.71</v>
      </c>
      <c r="I110" s="74">
        <f t="shared" si="9"/>
        <v>1775638266.9100001</v>
      </c>
    </row>
  </sheetData>
  <mergeCells count="1">
    <mergeCell ref="A1:I1"/>
  </mergeCells>
  <pageMargins left="0.70866141732283472" right="0.70866141732283472" top="0.74803149606299213" bottom="0.74803149606299213" header="0.31496062992125984" footer="0.31496062992125984"/>
  <pageSetup paperSize="9"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2024-11-06T23:50:55Z</dcterms:modified>
</cp:coreProperties>
</file>