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 iterate="1"/>
</workbook>
</file>

<file path=xl/calcChain.xml><?xml version="1.0" encoding="utf-8"?>
<calcChain xmlns="http://schemas.openxmlformats.org/spreadsheetml/2006/main">
  <c r="D14" i="1"/>
  <c r="J50"/>
  <c r="J6"/>
  <c r="J7"/>
  <c r="J8"/>
  <c r="J9"/>
  <c r="J10"/>
  <c r="J11"/>
  <c r="J12"/>
  <c r="J13"/>
  <c r="J15"/>
  <c r="J17"/>
  <c r="J19"/>
  <c r="J21"/>
  <c r="J22"/>
  <c r="J23"/>
  <c r="J25"/>
  <c r="J26"/>
  <c r="J27"/>
  <c r="J29"/>
  <c r="J31"/>
  <c r="J32"/>
  <c r="J33"/>
  <c r="J34"/>
  <c r="J35"/>
  <c r="J36"/>
  <c r="J38"/>
  <c r="J39"/>
  <c r="J41"/>
  <c r="J42"/>
  <c r="J43"/>
  <c r="J44"/>
  <c r="J45"/>
  <c r="J47"/>
  <c r="J48"/>
  <c r="I6"/>
  <c r="I7"/>
  <c r="I8"/>
  <c r="I9"/>
  <c r="I10"/>
  <c r="I11"/>
  <c r="I12"/>
  <c r="I13"/>
  <c r="I15"/>
  <c r="I17"/>
  <c r="I19"/>
  <c r="I20"/>
  <c r="I21"/>
  <c r="I22"/>
  <c r="I23"/>
  <c r="I25"/>
  <c r="I26"/>
  <c r="I27"/>
  <c r="I28"/>
  <c r="I29"/>
  <c r="I31"/>
  <c r="I32"/>
  <c r="I33"/>
  <c r="I34"/>
  <c r="I35"/>
  <c r="I36"/>
  <c r="I38"/>
  <c r="I39"/>
  <c r="I41"/>
  <c r="I42"/>
  <c r="I43"/>
  <c r="I44"/>
  <c r="I45"/>
  <c r="I47"/>
  <c r="I48"/>
  <c r="I50"/>
  <c r="G49"/>
  <c r="H49"/>
  <c r="G46"/>
  <c r="H46"/>
  <c r="G40"/>
  <c r="H40"/>
  <c r="G37"/>
  <c r="H37"/>
  <c r="G30"/>
  <c r="H30"/>
  <c r="G24"/>
  <c r="H24"/>
  <c r="G18"/>
  <c r="H18"/>
  <c r="G16"/>
  <c r="H16"/>
  <c r="G14"/>
  <c r="H14"/>
  <c r="G5"/>
  <c r="H5"/>
  <c r="F49"/>
  <c r="F46"/>
  <c r="F40"/>
  <c r="F37"/>
  <c r="F30"/>
  <c r="F24"/>
  <c r="F18"/>
  <c r="F16"/>
  <c r="F14"/>
  <c r="F5"/>
  <c r="F3" l="1"/>
  <c r="G3"/>
  <c r="H3"/>
  <c r="E49"/>
  <c r="J49" s="1"/>
  <c r="E46"/>
  <c r="J46" s="1"/>
  <c r="E40"/>
  <c r="J40" s="1"/>
  <c r="E37"/>
  <c r="J37" s="1"/>
  <c r="E30"/>
  <c r="J30" s="1"/>
  <c r="E24"/>
  <c r="J24" s="1"/>
  <c r="E18"/>
  <c r="J18" s="1"/>
  <c r="E16"/>
  <c r="J16" s="1"/>
  <c r="E14"/>
  <c r="J14" s="1"/>
  <c r="E5"/>
  <c r="J5" s="1"/>
  <c r="D49"/>
  <c r="I49" s="1"/>
  <c r="D46"/>
  <c r="I46" s="1"/>
  <c r="D40"/>
  <c r="I40" s="1"/>
  <c r="D37"/>
  <c r="I37" s="1"/>
  <c r="D30"/>
  <c r="I30" s="1"/>
  <c r="D24"/>
  <c r="I24" s="1"/>
  <c r="D18"/>
  <c r="I18" s="1"/>
  <c r="D16"/>
  <c r="I16" s="1"/>
  <c r="I14"/>
  <c r="D5"/>
  <c r="I5" s="1"/>
  <c r="D3" l="1"/>
  <c r="E3"/>
</calcChain>
</file>

<file path=xl/sharedStrings.xml><?xml version="1.0" encoding="utf-8"?>
<sst xmlns="http://schemas.openxmlformats.org/spreadsheetml/2006/main" count="137" uniqueCount="69">
  <si>
    <t>Раздел</t>
  </si>
  <si>
    <t>Подраздел</t>
  </si>
  <si>
    <t>отчет за 2023 год</t>
  </si>
  <si>
    <t>ожидаемое исполнение 2024 год</t>
  </si>
  <si>
    <t>очередной 2025 год</t>
  </si>
  <si>
    <t>плановый период 2026 год</t>
  </si>
  <si>
    <t>плановый период 2027 год</t>
  </si>
  <si>
    <t>2025 год к 2023 году</t>
  </si>
  <si>
    <t>2025 год к 2024 году</t>
  </si>
  <si>
    <t>ВСЕГО</t>
  </si>
  <si>
    <t>Условно утвержденные расходы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</si>
  <si>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</si>
  <si>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</si>
  <si>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</si>
  <si>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</si>
  <si>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</si>
  <si>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</si>
  <si>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</si>
  <si>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</si>
  <si>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</si>
  <si>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</si>
  <si>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</si>
  <si>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</si>
  <si>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</si>
  <si>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ЭКОНОМИКА</t>
  </si>
  <si>
    <t>Сельское хозяйство и рыболовство</t>
  </si>
  <si>
    <t>Водное хозяйство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</si>
  <si>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</si>
  <si>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</si>
  <si>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</si>
  <si>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</si>
  <si>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</si>
  <si>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</si>
  <si>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</si>
  <si>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</si>
  <si>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</si>
  <si>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</si>
  <si>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</si>
  <si>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</si>
  <si>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</si>
  <si>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</si>
  <si>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</si>
  <si>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</si>
  <si>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</si>
  <si>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</si>
  <si>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</si>
  <si>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</si>
  <si>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</si>
  <si>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</si>
  <si>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</si>
  <si>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</si>
  <si>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</si>
  <si>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</si>
  <si>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</si>
  <si>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ОБСЛУЖИВАНИЕ ГОСУДАРСТВЕННОГО И МУНИЦИПАЛЬНОГО ДОЛГА</t>
  </si>
  <si>
    <t>Обслуживание государственного внутреннего  и муниципального долга</t>
  </si>
  <si>
    <t>Социальное обслуживание населения</t>
  </si>
  <si>
    <t>01</t>
  </si>
  <si>
    <t>02</t>
  </si>
  <si>
    <t>03</t>
  </si>
  <si>
    <t>04</t>
  </si>
  <si>
    <t>05</t>
  </si>
  <si>
    <t>07</t>
  </si>
  <si>
    <t>08</t>
  </si>
  <si>
    <t>00</t>
  </si>
  <si>
    <t>06</t>
  </si>
  <si>
    <t>09</t>
  </si>
  <si>
    <t xml:space="preserve">                   </t>
  </si>
  <si>
    <t>Расходы бюджета городского округа Спасск-Дальний по разделам и подразделам классификации расходов на очередной 2025 год и на плановый период 2026-2027 годы в сравнении с ожидаемым исполнением за текущий финансовый год и                                                          отчетом за отчетный финансовый год.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</si>
</sst>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Narrow"/>
      <family val="2"/>
      <charset val="204"/>
    </font>
    <font>
      <sz val="13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5" fillId="2" borderId="0" xfId="0" applyFont="1" applyFill="1" applyAlignment="1">
      <alignment horizontal="left" vertical="center"/>
    </xf>
    <xf numFmtId="10" fontId="4" fillId="2" borderId="6" xfId="0" applyNumberFormat="1" applyFont="1" applyFill="1" applyBorder="1" applyAlignment="1">
      <alignment horizontal="right" vertical="center" wrapText="1" readingOrder="1"/>
    </xf>
    <xf numFmtId="10" fontId="4" fillId="2" borderId="7" xfId="0" applyNumberFormat="1" applyFont="1" applyFill="1" applyBorder="1" applyAlignment="1">
      <alignment horizontal="right" vertical="center" wrapText="1" readingOrder="1"/>
    </xf>
    <xf numFmtId="4" fontId="4" fillId="2" borderId="5" xfId="0" applyNumberFormat="1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textRotation="90" wrapText="1" readingOrder="1"/>
    </xf>
    <xf numFmtId="0" fontId="2" fillId="2" borderId="3" xfId="0" applyFont="1" applyFill="1" applyBorder="1" applyAlignment="1">
      <alignment horizontal="center" vertical="center" textRotation="90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4" fontId="3" fillId="2" borderId="8" xfId="0" applyNumberFormat="1" applyFont="1" applyFill="1" applyBorder="1" applyAlignment="1">
      <alignment horizontal="center" vertical="center" wrapText="1" readingOrder="1"/>
    </xf>
    <xf numFmtId="10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7" xfId="0" applyNumberFormat="1" applyFont="1" applyFill="1" applyBorder="1" applyAlignment="1">
      <alignment horizontal="right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4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right" vertical="center" wrapText="1" readingOrder="1"/>
    </xf>
    <xf numFmtId="0" fontId="4" fillId="2" borderId="7" xfId="0" applyFont="1" applyFill="1" applyBorder="1" applyAlignment="1">
      <alignment horizontal="right" vertical="center" wrapText="1" readingOrder="1"/>
    </xf>
    <xf numFmtId="0" fontId="4" fillId="2" borderId="5" xfId="0" applyFont="1" applyFill="1" applyBorder="1" applyAlignment="1">
      <alignment horizontal="left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43" fontId="4" fillId="2" borderId="8" xfId="1" applyFont="1" applyFill="1" applyBorder="1" applyAlignment="1">
      <alignment horizontal="left" vertical="center" wrapText="1" readingOrder="1"/>
    </xf>
    <xf numFmtId="49" fontId="4" fillId="2" borderId="6" xfId="0" applyNumberFormat="1" applyFont="1" applyFill="1" applyBorder="1" applyAlignment="1">
      <alignment horizontal="center" vertical="center" wrapText="1" readingOrder="1"/>
    </xf>
    <xf numFmtId="49" fontId="7" fillId="2" borderId="6" xfId="0" applyNumberFormat="1" applyFont="1" applyFill="1" applyBorder="1" applyAlignment="1">
      <alignment horizontal="center" vertical="center" wrapText="1" readingOrder="1"/>
    </xf>
    <xf numFmtId="49" fontId="4" fillId="2" borderId="7" xfId="0" applyNumberFormat="1" applyFont="1" applyFill="1" applyBorder="1" applyAlignment="1">
      <alignment horizontal="center" vertical="center" wrapText="1" readingOrder="1"/>
    </xf>
    <xf numFmtId="49" fontId="7" fillId="2" borderId="7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view="pageBreakPreview" zoomScale="91" zoomScaleSheetLayoutView="91" workbookViewId="0">
      <selection activeCell="H26" sqref="H26"/>
    </sheetView>
  </sheetViews>
  <sheetFormatPr defaultRowHeight="15"/>
  <cols>
    <col min="1" max="1" width="38.42578125" customWidth="1"/>
    <col min="4" max="4" width="16.28515625" customWidth="1"/>
    <col min="5" max="5" width="13.140625" customWidth="1"/>
    <col min="6" max="6" width="13.85546875" customWidth="1"/>
    <col min="7" max="7" width="14.42578125" customWidth="1"/>
    <col min="8" max="8" width="15" customWidth="1"/>
  </cols>
  <sheetData>
    <row r="1" spans="1:10" ht="53.25" customHeight="1" thickBot="1">
      <c r="A1" s="30" t="s">
        <v>68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57">
      <c r="A2" s="29" t="s">
        <v>67</v>
      </c>
      <c r="B2" s="7" t="s">
        <v>0</v>
      </c>
      <c r="C2" s="8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6" t="s">
        <v>6</v>
      </c>
      <c r="I2" s="10" t="s">
        <v>7</v>
      </c>
      <c r="J2" s="11" t="s">
        <v>8</v>
      </c>
    </row>
    <row r="3" spans="1:10">
      <c r="A3" s="12" t="s">
        <v>9</v>
      </c>
      <c r="B3" s="13"/>
      <c r="C3" s="14"/>
      <c r="D3" s="15">
        <f>D5+D14+D16+D18+D24+D30+D37+D40+D46+D49</f>
        <v>1688886650.74</v>
      </c>
      <c r="E3" s="15">
        <f>E5+E14+E16+E18+E24+E30+E37+E40+E46+E49</f>
        <v>1861714404.05</v>
      </c>
      <c r="F3" s="15">
        <f>F5+F14+F16+F18+F24+F30+F37+F40+F46+F49</f>
        <v>1733972930.5799999</v>
      </c>
      <c r="G3" s="15">
        <f>G5+G14+G16+G18+G24+G30+G37+G40+G46+G49+G4</f>
        <v>1697218394.71</v>
      </c>
      <c r="H3" s="15">
        <f>H5+H14+H16+H18+H24+H30+H37+H40+H46+H49+H4</f>
        <v>1805781266.9100001</v>
      </c>
      <c r="I3" s="16">
        <v>1.0660000000000001</v>
      </c>
      <c r="J3" s="17">
        <v>1.002</v>
      </c>
    </row>
    <row r="4" spans="1:10">
      <c r="A4" s="12" t="s">
        <v>10</v>
      </c>
      <c r="B4" s="13"/>
      <c r="C4" s="14"/>
      <c r="D4" s="18"/>
      <c r="E4" s="18"/>
      <c r="F4" s="18"/>
      <c r="G4" s="19">
        <v>21206925</v>
      </c>
      <c r="H4" s="4">
        <v>44909626</v>
      </c>
      <c r="I4" s="20"/>
      <c r="J4" s="21"/>
    </row>
    <row r="5" spans="1:10">
      <c r="A5" s="22" t="s">
        <v>11</v>
      </c>
      <c r="B5" s="26" t="s">
        <v>57</v>
      </c>
      <c r="C5" s="28" t="s">
        <v>64</v>
      </c>
      <c r="D5" s="19">
        <f>D6+D7+D8+D9+D10+D11+D12+D13</f>
        <v>137713835.08000001</v>
      </c>
      <c r="E5" s="19">
        <f>E6+E7+E8+E9+E10+E11+E12+E13</f>
        <v>182656385.13999999</v>
      </c>
      <c r="F5" s="19">
        <f>F6+F7+F8+F9+F10+F11+F12+F13</f>
        <v>206354555.80000001</v>
      </c>
      <c r="G5" s="19">
        <f t="shared" ref="G5:H5" si="0">G6+G7+G8+G9+G10+G11+G12+G13</f>
        <v>167243817</v>
      </c>
      <c r="H5" s="19">
        <f t="shared" si="0"/>
        <v>171840434</v>
      </c>
      <c r="I5" s="2">
        <f>F5/D5</f>
        <v>1.4984301009417507</v>
      </c>
      <c r="J5" s="3">
        <f>F5/E5</f>
        <v>1.1297418135250852</v>
      </c>
    </row>
    <row r="6" spans="1:10" ht="38.25">
      <c r="A6" s="22" t="s">
        <v>12</v>
      </c>
      <c r="B6" s="26" t="s">
        <v>57</v>
      </c>
      <c r="C6" s="28" t="s">
        <v>58</v>
      </c>
      <c r="D6" s="19">
        <v>3347129.13</v>
      </c>
      <c r="E6" s="19">
        <v>3989246</v>
      </c>
      <c r="F6" s="19">
        <v>4033700</v>
      </c>
      <c r="G6" s="19">
        <v>4180280</v>
      </c>
      <c r="H6" s="4">
        <v>4302220</v>
      </c>
      <c r="I6" s="2">
        <f t="shared" ref="I6:I50" si="1">F6/D6</f>
        <v>1.2051223132822486</v>
      </c>
      <c r="J6" s="3">
        <f t="shared" ref="J6:J50" si="2">F6/E6</f>
        <v>1.0111434591900323</v>
      </c>
    </row>
    <row r="7" spans="1:10" ht="51">
      <c r="A7" s="22" t="s">
        <v>13</v>
      </c>
      <c r="B7" s="26" t="s">
        <v>57</v>
      </c>
      <c r="C7" s="28" t="s">
        <v>59</v>
      </c>
      <c r="D7" s="19">
        <v>9224367.7100000009</v>
      </c>
      <c r="E7" s="19">
        <v>11647662</v>
      </c>
      <c r="F7" s="19">
        <v>13658040</v>
      </c>
      <c r="G7" s="19">
        <v>13767560</v>
      </c>
      <c r="H7" s="4">
        <v>14169160</v>
      </c>
      <c r="I7" s="2">
        <f t="shared" si="1"/>
        <v>1.4806478264297205</v>
      </c>
      <c r="J7" s="3">
        <f t="shared" si="2"/>
        <v>1.1725992735709536</v>
      </c>
    </row>
    <row r="8" spans="1:10" ht="51">
      <c r="A8" s="22" t="s">
        <v>14</v>
      </c>
      <c r="B8" s="26" t="s">
        <v>57</v>
      </c>
      <c r="C8" s="28" t="s">
        <v>60</v>
      </c>
      <c r="D8" s="19">
        <v>66551319.200000003</v>
      </c>
      <c r="E8" s="19">
        <v>79930633.349999994</v>
      </c>
      <c r="F8" s="19">
        <v>93579460</v>
      </c>
      <c r="G8" s="19">
        <v>96852130</v>
      </c>
      <c r="H8" s="4">
        <v>99677300</v>
      </c>
      <c r="I8" s="2">
        <f t="shared" si="1"/>
        <v>1.4061247939920625</v>
      </c>
      <c r="J8" s="3">
        <f t="shared" si="2"/>
        <v>1.1707583948476246</v>
      </c>
    </row>
    <row r="9" spans="1:10">
      <c r="A9" s="22" t="s">
        <v>15</v>
      </c>
      <c r="B9" s="26" t="s">
        <v>57</v>
      </c>
      <c r="C9" s="28" t="s">
        <v>61</v>
      </c>
      <c r="D9" s="19">
        <v>7568.4</v>
      </c>
      <c r="E9" s="19">
        <v>29544</v>
      </c>
      <c r="F9" s="19">
        <v>28439</v>
      </c>
      <c r="G9" s="19">
        <v>350898</v>
      </c>
      <c r="H9" s="4">
        <v>28439</v>
      </c>
      <c r="I9" s="2">
        <f t="shared" si="1"/>
        <v>3.7575973785740713</v>
      </c>
      <c r="J9" s="3">
        <f t="shared" si="2"/>
        <v>0.96259815867858112</v>
      </c>
    </row>
    <row r="10" spans="1:10" ht="38.25">
      <c r="A10" s="22" t="s">
        <v>16</v>
      </c>
      <c r="B10" s="26" t="s">
        <v>57</v>
      </c>
      <c r="C10" s="28" t="s">
        <v>65</v>
      </c>
      <c r="D10" s="19">
        <v>15624045.58</v>
      </c>
      <c r="E10" s="19">
        <v>18847645</v>
      </c>
      <c r="F10" s="19">
        <v>21270350</v>
      </c>
      <c r="G10" s="19">
        <v>22008790</v>
      </c>
      <c r="H10" s="4">
        <v>22650780</v>
      </c>
      <c r="I10" s="2">
        <f t="shared" si="1"/>
        <v>1.3613855573506333</v>
      </c>
      <c r="J10" s="3">
        <f t="shared" si="2"/>
        <v>1.1285415233574274</v>
      </c>
    </row>
    <row r="11" spans="1:10" ht="25.5">
      <c r="A11" s="22" t="s">
        <v>17</v>
      </c>
      <c r="B11" s="26" t="s">
        <v>57</v>
      </c>
      <c r="C11" s="28" t="s">
        <v>62</v>
      </c>
      <c r="D11" s="19">
        <v>279248</v>
      </c>
      <c r="E11" s="19">
        <v>559624</v>
      </c>
      <c r="F11" s="23"/>
      <c r="G11" s="23"/>
      <c r="H11" s="5"/>
      <c r="I11" s="2">
        <f t="shared" si="1"/>
        <v>0</v>
      </c>
      <c r="J11" s="3">
        <f t="shared" si="2"/>
        <v>0</v>
      </c>
    </row>
    <row r="12" spans="1:10">
      <c r="A12" s="22" t="s">
        <v>18</v>
      </c>
      <c r="B12" s="26" t="s">
        <v>57</v>
      </c>
      <c r="C12" s="27">
        <v>11</v>
      </c>
      <c r="D12" s="23">
        <v>0</v>
      </c>
      <c r="E12" s="19">
        <v>11188299.720000001</v>
      </c>
      <c r="F12" s="19">
        <v>27173820</v>
      </c>
      <c r="G12" s="19">
        <v>1000085</v>
      </c>
      <c r="H12" s="4">
        <v>1175892</v>
      </c>
      <c r="I12" s="2" t="e">
        <f t="shared" si="1"/>
        <v>#DIV/0!</v>
      </c>
      <c r="J12" s="3">
        <f t="shared" si="2"/>
        <v>2.42877118776364</v>
      </c>
    </row>
    <row r="13" spans="1:10">
      <c r="A13" s="22" t="s">
        <v>19</v>
      </c>
      <c r="B13" s="26" t="s">
        <v>57</v>
      </c>
      <c r="C13" s="27">
        <v>13</v>
      </c>
      <c r="D13" s="19">
        <v>42680157.060000002</v>
      </c>
      <c r="E13" s="19">
        <v>56463731.07</v>
      </c>
      <c r="F13" s="19">
        <v>46610746.799999997</v>
      </c>
      <c r="G13" s="19">
        <v>29084074</v>
      </c>
      <c r="H13" s="4">
        <v>29836643</v>
      </c>
      <c r="I13" s="2">
        <f t="shared" si="1"/>
        <v>1.0920940786247424</v>
      </c>
      <c r="J13" s="3">
        <f t="shared" si="2"/>
        <v>0.82549888072779098</v>
      </c>
    </row>
    <row r="14" spans="1:10">
      <c r="A14" s="22" t="s">
        <v>20</v>
      </c>
      <c r="B14" s="26" t="s">
        <v>58</v>
      </c>
      <c r="C14" s="28" t="s">
        <v>64</v>
      </c>
      <c r="D14" s="19">
        <f>D15</f>
        <v>305633</v>
      </c>
      <c r="E14" s="19">
        <f>E15</f>
        <v>192000</v>
      </c>
      <c r="F14" s="19">
        <f>F15</f>
        <v>932000</v>
      </c>
      <c r="G14" s="19">
        <f t="shared" ref="G14:H14" si="3">G15</f>
        <v>227000</v>
      </c>
      <c r="H14" s="19">
        <f t="shared" si="3"/>
        <v>192000</v>
      </c>
      <c r="I14" s="2">
        <f t="shared" si="1"/>
        <v>3.0494089316271475</v>
      </c>
      <c r="J14" s="3">
        <f t="shared" si="2"/>
        <v>4.854166666666667</v>
      </c>
    </row>
    <row r="15" spans="1:10">
      <c r="A15" s="22" t="s">
        <v>21</v>
      </c>
      <c r="B15" s="26" t="s">
        <v>58</v>
      </c>
      <c r="C15" s="28" t="s">
        <v>60</v>
      </c>
      <c r="D15" s="19">
        <v>305633</v>
      </c>
      <c r="E15" s="19">
        <v>192000</v>
      </c>
      <c r="F15" s="19">
        <v>932000</v>
      </c>
      <c r="G15" s="19">
        <v>227000</v>
      </c>
      <c r="H15" s="4">
        <v>192000</v>
      </c>
      <c r="I15" s="2">
        <f t="shared" si="1"/>
        <v>3.0494089316271475</v>
      </c>
      <c r="J15" s="3">
        <f t="shared" si="2"/>
        <v>4.854166666666667</v>
      </c>
    </row>
    <row r="16" spans="1:10" ht="25.5">
      <c r="A16" s="22" t="s">
        <v>22</v>
      </c>
      <c r="B16" s="26" t="s">
        <v>59</v>
      </c>
      <c r="C16" s="28" t="s">
        <v>64</v>
      </c>
      <c r="D16" s="19">
        <f>D17</f>
        <v>15578822.939999999</v>
      </c>
      <c r="E16" s="19">
        <f>E17</f>
        <v>27752472.890000001</v>
      </c>
      <c r="F16" s="19">
        <f>F17</f>
        <v>14729060</v>
      </c>
      <c r="G16" s="19">
        <f t="shared" ref="G16:H16" si="4">G17</f>
        <v>14023500</v>
      </c>
      <c r="H16" s="19">
        <f t="shared" si="4"/>
        <v>14423060</v>
      </c>
      <c r="I16" s="2">
        <f t="shared" si="1"/>
        <v>0.94545397022144995</v>
      </c>
      <c r="J16" s="3">
        <f t="shared" si="2"/>
        <v>0.53072964194507133</v>
      </c>
    </row>
    <row r="17" spans="1:10" ht="38.25">
      <c r="A17" s="22" t="s">
        <v>23</v>
      </c>
      <c r="B17" s="26" t="s">
        <v>59</v>
      </c>
      <c r="C17" s="28" t="s">
        <v>66</v>
      </c>
      <c r="D17" s="19">
        <v>15578822.939999999</v>
      </c>
      <c r="E17" s="19">
        <v>27752472.890000001</v>
      </c>
      <c r="F17" s="19">
        <v>14729060</v>
      </c>
      <c r="G17" s="19">
        <v>14023500</v>
      </c>
      <c r="H17" s="4">
        <v>14423060</v>
      </c>
      <c r="I17" s="2">
        <f t="shared" si="1"/>
        <v>0.94545397022144995</v>
      </c>
      <c r="J17" s="3">
        <f t="shared" si="2"/>
        <v>0.53072964194507133</v>
      </c>
    </row>
    <row r="18" spans="1:10">
      <c r="A18" s="22" t="s">
        <v>24</v>
      </c>
      <c r="B18" s="26" t="s">
        <v>60</v>
      </c>
      <c r="C18" s="28" t="s">
        <v>64</v>
      </c>
      <c r="D18" s="19">
        <f>D19+D20+D21+D22+D23</f>
        <v>100714351.90999998</v>
      </c>
      <c r="E18" s="19">
        <f>E19+E20+E21+E22+E23</f>
        <v>67611619.850000009</v>
      </c>
      <c r="F18" s="19">
        <f>F19+F20+F21+F22+F23</f>
        <v>32187942.300000001</v>
      </c>
      <c r="G18" s="19">
        <f t="shared" ref="G18:H18" si="5">G19+G20+G21+G22+G23</f>
        <v>21065782.300000001</v>
      </c>
      <c r="H18" s="19">
        <f t="shared" si="5"/>
        <v>21872782.300000001</v>
      </c>
      <c r="I18" s="2">
        <f t="shared" si="1"/>
        <v>0.31959638015407854</v>
      </c>
      <c r="J18" s="3">
        <f t="shared" si="2"/>
        <v>0.4760711601261835</v>
      </c>
    </row>
    <row r="19" spans="1:10">
      <c r="A19" s="22" t="s">
        <v>25</v>
      </c>
      <c r="B19" s="26" t="s">
        <v>60</v>
      </c>
      <c r="C19" s="28" t="s">
        <v>61</v>
      </c>
      <c r="D19" s="19">
        <v>1856541.03</v>
      </c>
      <c r="E19" s="19">
        <v>3306395.22</v>
      </c>
      <c r="F19" s="19">
        <v>3306395.22</v>
      </c>
      <c r="G19" s="19">
        <v>3306395.22</v>
      </c>
      <c r="H19" s="4">
        <v>3306395.22</v>
      </c>
      <c r="I19" s="2">
        <f t="shared" si="1"/>
        <v>1.7809437909379251</v>
      </c>
      <c r="J19" s="3">
        <f t="shared" si="2"/>
        <v>1</v>
      </c>
    </row>
    <row r="20" spans="1:10">
      <c r="A20" s="22" t="s">
        <v>26</v>
      </c>
      <c r="B20" s="26" t="s">
        <v>60</v>
      </c>
      <c r="C20" s="28" t="s">
        <v>65</v>
      </c>
      <c r="D20" s="19">
        <v>33311155.98</v>
      </c>
      <c r="E20" s="19">
        <v>0</v>
      </c>
      <c r="F20" s="23">
        <v>0</v>
      </c>
      <c r="G20" s="23">
        <v>0</v>
      </c>
      <c r="H20" s="5">
        <v>0</v>
      </c>
      <c r="I20" s="2">
        <f t="shared" si="1"/>
        <v>0</v>
      </c>
      <c r="J20" s="3">
        <v>0</v>
      </c>
    </row>
    <row r="21" spans="1:10">
      <c r="A21" s="22" t="s">
        <v>27</v>
      </c>
      <c r="B21" s="26" t="s">
        <v>60</v>
      </c>
      <c r="C21" s="28" t="s">
        <v>63</v>
      </c>
      <c r="D21" s="19">
        <v>3387.08</v>
      </c>
      <c r="E21" s="19">
        <v>324356.42</v>
      </c>
      <c r="F21" s="19">
        <v>3387.08</v>
      </c>
      <c r="G21" s="19">
        <v>3387.08</v>
      </c>
      <c r="H21" s="4">
        <v>3387.08</v>
      </c>
      <c r="I21" s="2">
        <f t="shared" si="1"/>
        <v>1</v>
      </c>
      <c r="J21" s="3">
        <f t="shared" si="2"/>
        <v>1.0442463263098046E-2</v>
      </c>
    </row>
    <row r="22" spans="1:10">
      <c r="A22" s="22" t="s">
        <v>28</v>
      </c>
      <c r="B22" s="26" t="s">
        <v>60</v>
      </c>
      <c r="C22" s="28" t="s">
        <v>66</v>
      </c>
      <c r="D22" s="19">
        <v>54314212.799999997</v>
      </c>
      <c r="E22" s="19">
        <v>61916348.090000004</v>
      </c>
      <c r="F22" s="19">
        <v>27658160</v>
      </c>
      <c r="G22" s="19">
        <v>17706000</v>
      </c>
      <c r="H22" s="4">
        <v>18513000</v>
      </c>
      <c r="I22" s="2">
        <f t="shared" si="1"/>
        <v>0.50922509181611486</v>
      </c>
      <c r="J22" s="3">
        <f t="shared" si="2"/>
        <v>0.44670205613219977</v>
      </c>
    </row>
    <row r="23" spans="1:10" ht="25.5">
      <c r="A23" s="22" t="s">
        <v>29</v>
      </c>
      <c r="B23" s="26" t="s">
        <v>60</v>
      </c>
      <c r="C23" s="27">
        <v>12</v>
      </c>
      <c r="D23" s="19">
        <v>11229055.02</v>
      </c>
      <c r="E23" s="19">
        <v>2064520.12</v>
      </c>
      <c r="F23" s="19">
        <v>1220000</v>
      </c>
      <c r="G23" s="19">
        <v>50000</v>
      </c>
      <c r="H23" s="4">
        <v>50000</v>
      </c>
      <c r="I23" s="2">
        <f t="shared" si="1"/>
        <v>0.10864672030077915</v>
      </c>
      <c r="J23" s="3">
        <f t="shared" si="2"/>
        <v>0.5909363576461536</v>
      </c>
    </row>
    <row r="24" spans="1:10">
      <c r="A24" s="22" t="s">
        <v>30</v>
      </c>
      <c r="B24" s="26" t="s">
        <v>61</v>
      </c>
      <c r="C24" s="28" t="s">
        <v>64</v>
      </c>
      <c r="D24" s="19">
        <f>D25+D26+D27+D28+D29</f>
        <v>215300233.14000002</v>
      </c>
      <c r="E24" s="19">
        <f>E25+E26+E27+E28+E29</f>
        <v>174714010.13999999</v>
      </c>
      <c r="F24" s="19">
        <f>F25+F26+F27+F28+F29</f>
        <v>53096455.839999996</v>
      </c>
      <c r="G24" s="19">
        <f t="shared" ref="G24:H24" si="6">G25+G26+G27+G28+G29</f>
        <v>58409225.710000001</v>
      </c>
      <c r="H24" s="19">
        <f t="shared" si="6"/>
        <v>59247911.710000001</v>
      </c>
      <c r="I24" s="2">
        <f t="shared" si="1"/>
        <v>0.24661587712017835</v>
      </c>
      <c r="J24" s="3">
        <f t="shared" si="2"/>
        <v>0.30390496902597169</v>
      </c>
    </row>
    <row r="25" spans="1:10">
      <c r="A25" s="22" t="s">
        <v>31</v>
      </c>
      <c r="B25" s="26" t="s">
        <v>61</v>
      </c>
      <c r="C25" s="28" t="s">
        <v>57</v>
      </c>
      <c r="D25" s="19">
        <v>1708720.31</v>
      </c>
      <c r="E25" s="19">
        <v>53075033.979999997</v>
      </c>
      <c r="F25" s="19">
        <v>2300000</v>
      </c>
      <c r="G25" s="19">
        <v>550000</v>
      </c>
      <c r="H25" s="4">
        <v>600000</v>
      </c>
      <c r="I25" s="2">
        <f t="shared" si="1"/>
        <v>1.3460365552745142</v>
      </c>
      <c r="J25" s="3">
        <f t="shared" si="2"/>
        <v>4.3334875694412134E-2</v>
      </c>
    </row>
    <row r="26" spans="1:10">
      <c r="A26" s="22" t="s">
        <v>32</v>
      </c>
      <c r="B26" s="26" t="s">
        <v>61</v>
      </c>
      <c r="C26" s="28" t="s">
        <v>58</v>
      </c>
      <c r="D26" s="19">
        <v>44472533.810000002</v>
      </c>
      <c r="E26" s="19">
        <v>5345480</v>
      </c>
      <c r="F26" s="19">
        <v>5168690</v>
      </c>
      <c r="G26" s="19">
        <v>5341130</v>
      </c>
      <c r="H26" s="4">
        <v>5496930</v>
      </c>
      <c r="I26" s="2">
        <f t="shared" si="1"/>
        <v>0.1162220714043907</v>
      </c>
      <c r="J26" s="3">
        <f t="shared" si="2"/>
        <v>0.96692719830585838</v>
      </c>
    </row>
    <row r="27" spans="1:10">
      <c r="A27" s="22" t="s">
        <v>33</v>
      </c>
      <c r="B27" s="26" t="s">
        <v>61</v>
      </c>
      <c r="C27" s="28" t="s">
        <v>59</v>
      </c>
      <c r="D27" s="19">
        <v>162168160.30000001</v>
      </c>
      <c r="E27" s="19">
        <v>116292432.84</v>
      </c>
      <c r="F27" s="19">
        <v>45626659.979999997</v>
      </c>
      <c r="G27" s="19">
        <v>52516945.619999997</v>
      </c>
      <c r="H27" s="4">
        <v>53149785.619999997</v>
      </c>
      <c r="I27" s="2">
        <f t="shared" si="1"/>
        <v>0.281353996343017</v>
      </c>
      <c r="J27" s="3">
        <f t="shared" si="2"/>
        <v>0.39234418668302407</v>
      </c>
    </row>
    <row r="28" spans="1:10" ht="25.5">
      <c r="A28" s="22" t="s">
        <v>34</v>
      </c>
      <c r="B28" s="26" t="s">
        <v>61</v>
      </c>
      <c r="C28" s="28" t="s">
        <v>60</v>
      </c>
      <c r="D28" s="24">
        <v>6950000</v>
      </c>
      <c r="E28" s="19">
        <v>0</v>
      </c>
      <c r="F28" s="23">
        <v>0</v>
      </c>
      <c r="G28" s="23"/>
      <c r="H28" s="5"/>
      <c r="I28" s="2">
        <f t="shared" si="1"/>
        <v>0</v>
      </c>
      <c r="J28" s="3">
        <v>0</v>
      </c>
    </row>
    <row r="29" spans="1:10" ht="25.5">
      <c r="A29" s="22" t="s">
        <v>35</v>
      </c>
      <c r="B29" s="26" t="s">
        <v>61</v>
      </c>
      <c r="C29" s="28" t="s">
        <v>61</v>
      </c>
      <c r="D29" s="23">
        <v>818.72</v>
      </c>
      <c r="E29" s="23">
        <v>1063.32</v>
      </c>
      <c r="F29" s="19">
        <v>1105.8599999999999</v>
      </c>
      <c r="G29" s="19">
        <v>1150.0899999999999</v>
      </c>
      <c r="H29" s="4">
        <v>1196.0899999999999</v>
      </c>
      <c r="I29" s="2">
        <f t="shared" si="1"/>
        <v>1.3507181942544457</v>
      </c>
      <c r="J29" s="3">
        <f t="shared" si="2"/>
        <v>1.0400067712447805</v>
      </c>
    </row>
    <row r="30" spans="1:10">
      <c r="A30" s="22" t="s">
        <v>36</v>
      </c>
      <c r="B30" s="26" t="s">
        <v>62</v>
      </c>
      <c r="C30" s="28" t="s">
        <v>64</v>
      </c>
      <c r="D30" s="19">
        <f>D31+D32+D33+D34+D35+D36</f>
        <v>959710776.24000013</v>
      </c>
      <c r="E30" s="19">
        <f>E31+E32+E33+E34+E35+E36</f>
        <v>1096299624.26</v>
      </c>
      <c r="F30" s="19">
        <f>F31+F32+F33+F34+F35+F36</f>
        <v>1060568011.26</v>
      </c>
      <c r="G30" s="19">
        <f t="shared" ref="G30:H30" si="7">G31+G32+G33+G34+G35+G36</f>
        <v>1092454017.6100001</v>
      </c>
      <c r="H30" s="19">
        <f t="shared" si="7"/>
        <v>1161609755.6100001</v>
      </c>
      <c r="I30" s="2">
        <f t="shared" si="1"/>
        <v>1.1050912811619591</v>
      </c>
      <c r="J30" s="3">
        <f t="shared" si="2"/>
        <v>0.96740707356885325</v>
      </c>
    </row>
    <row r="31" spans="1:10">
      <c r="A31" s="22" t="s">
        <v>37</v>
      </c>
      <c r="B31" s="26" t="s">
        <v>62</v>
      </c>
      <c r="C31" s="28" t="s">
        <v>57</v>
      </c>
      <c r="D31" s="19">
        <v>207406239.09</v>
      </c>
      <c r="E31" s="19">
        <v>75439766.579999998</v>
      </c>
      <c r="F31" s="19">
        <v>0</v>
      </c>
      <c r="G31" s="19">
        <v>0</v>
      </c>
      <c r="H31" s="4">
        <v>0</v>
      </c>
      <c r="I31" s="2">
        <f t="shared" si="1"/>
        <v>0</v>
      </c>
      <c r="J31" s="3">
        <f t="shared" si="2"/>
        <v>0</v>
      </c>
    </row>
    <row r="32" spans="1:10">
      <c r="A32" s="22" t="s">
        <v>38</v>
      </c>
      <c r="B32" s="26" t="s">
        <v>62</v>
      </c>
      <c r="C32" s="28" t="s">
        <v>58</v>
      </c>
      <c r="D32" s="19">
        <v>630709433.45000005</v>
      </c>
      <c r="E32" s="19">
        <v>881312675.28999996</v>
      </c>
      <c r="F32" s="19">
        <v>908228494.39999998</v>
      </c>
      <c r="G32" s="19">
        <v>949091834.61000001</v>
      </c>
      <c r="H32" s="4">
        <v>1009808700.61</v>
      </c>
      <c r="I32" s="2">
        <f t="shared" si="1"/>
        <v>1.4400109562845163</v>
      </c>
      <c r="J32" s="3">
        <f t="shared" si="2"/>
        <v>1.0305406013832075</v>
      </c>
    </row>
    <row r="33" spans="1:10">
      <c r="A33" s="22" t="s">
        <v>39</v>
      </c>
      <c r="B33" s="26" t="s">
        <v>62</v>
      </c>
      <c r="C33" s="28" t="s">
        <v>59</v>
      </c>
      <c r="D33" s="19">
        <v>62451579.079999998</v>
      </c>
      <c r="E33" s="19">
        <v>75727956.829999998</v>
      </c>
      <c r="F33" s="19">
        <v>83834614.359999999</v>
      </c>
      <c r="G33" s="19">
        <v>80238710</v>
      </c>
      <c r="H33" s="4">
        <v>87047120</v>
      </c>
      <c r="I33" s="2">
        <f t="shared" si="1"/>
        <v>1.3423938288671371</v>
      </c>
      <c r="J33" s="3">
        <f t="shared" si="2"/>
        <v>1.10704973261326</v>
      </c>
    </row>
    <row r="34" spans="1:10" ht="25.5">
      <c r="A34" s="22" t="s">
        <v>40</v>
      </c>
      <c r="B34" s="26" t="s">
        <v>62</v>
      </c>
      <c r="C34" s="28" t="s">
        <v>61</v>
      </c>
      <c r="D34" s="19">
        <v>160122</v>
      </c>
      <c r="E34" s="19">
        <v>130000</v>
      </c>
      <c r="F34" s="19">
        <v>100000</v>
      </c>
      <c r="G34" s="19">
        <v>0</v>
      </c>
      <c r="H34" s="4">
        <v>0</v>
      </c>
      <c r="I34" s="2">
        <f t="shared" si="1"/>
        <v>0.62452380060204093</v>
      </c>
      <c r="J34" s="3">
        <f t="shared" si="2"/>
        <v>0.76923076923076927</v>
      </c>
    </row>
    <row r="35" spans="1:10">
      <c r="A35" s="22" t="s">
        <v>41</v>
      </c>
      <c r="B35" s="26" t="s">
        <v>62</v>
      </c>
      <c r="C35" s="28" t="s">
        <v>62</v>
      </c>
      <c r="D35" s="19">
        <v>1327174</v>
      </c>
      <c r="E35" s="19">
        <v>1205500</v>
      </c>
      <c r="F35" s="19">
        <v>350000</v>
      </c>
      <c r="G35" s="19">
        <v>0</v>
      </c>
      <c r="H35" s="4">
        <v>0</v>
      </c>
      <c r="I35" s="2">
        <f t="shared" si="1"/>
        <v>0.26371824643942693</v>
      </c>
      <c r="J35" s="3">
        <f t="shared" si="2"/>
        <v>0.29033596018249691</v>
      </c>
    </row>
    <row r="36" spans="1:10">
      <c r="A36" s="22" t="s">
        <v>42</v>
      </c>
      <c r="B36" s="26" t="s">
        <v>62</v>
      </c>
      <c r="C36" s="28" t="s">
        <v>66</v>
      </c>
      <c r="D36" s="19">
        <v>57656228.619999997</v>
      </c>
      <c r="E36" s="19">
        <v>62483725.560000002</v>
      </c>
      <c r="F36" s="19">
        <v>68054902.5</v>
      </c>
      <c r="G36" s="19">
        <v>63123473</v>
      </c>
      <c r="H36" s="4">
        <v>64753935</v>
      </c>
      <c r="I36" s="2">
        <f t="shared" si="1"/>
        <v>1.1803564702182563</v>
      </c>
      <c r="J36" s="3">
        <f t="shared" si="2"/>
        <v>1.0891620480384172</v>
      </c>
    </row>
    <row r="37" spans="1:10">
      <c r="A37" s="22" t="s">
        <v>43</v>
      </c>
      <c r="B37" s="26" t="s">
        <v>63</v>
      </c>
      <c r="C37" s="28" t="s">
        <v>64</v>
      </c>
      <c r="D37" s="19">
        <f>D38+D39</f>
        <v>63043497.329999998</v>
      </c>
      <c r="E37" s="19">
        <f>E38+E39</f>
        <v>78086075.909999996</v>
      </c>
      <c r="F37" s="19">
        <f>F38+F39</f>
        <v>85755180.629999995</v>
      </c>
      <c r="G37" s="19">
        <f t="shared" ref="G37:H37" si="8">G38+G39</f>
        <v>80018539.030000001</v>
      </c>
      <c r="H37" s="19">
        <f t="shared" si="8"/>
        <v>81977849.030000001</v>
      </c>
      <c r="I37" s="2">
        <f t="shared" si="1"/>
        <v>1.3602541778593931</v>
      </c>
      <c r="J37" s="3">
        <f t="shared" si="2"/>
        <v>1.0982134731528732</v>
      </c>
    </row>
    <row r="38" spans="1:10">
      <c r="A38" s="22" t="s">
        <v>44</v>
      </c>
      <c r="B38" s="26" t="s">
        <v>63</v>
      </c>
      <c r="C38" s="28" t="s">
        <v>57</v>
      </c>
      <c r="D38" s="19">
        <v>43379259.780000001</v>
      </c>
      <c r="E38" s="19">
        <v>55032738.909999996</v>
      </c>
      <c r="F38" s="19">
        <v>59603100.630000003</v>
      </c>
      <c r="G38" s="19">
        <v>53173449.030000001</v>
      </c>
      <c r="H38" s="4">
        <v>54352619.030000001</v>
      </c>
      <c r="I38" s="2">
        <f t="shared" si="1"/>
        <v>1.3739999468013053</v>
      </c>
      <c r="J38" s="3">
        <f t="shared" si="2"/>
        <v>1.0830480512240965</v>
      </c>
    </row>
    <row r="39" spans="1:10" ht="25.5">
      <c r="A39" s="22" t="s">
        <v>45</v>
      </c>
      <c r="B39" s="26" t="s">
        <v>63</v>
      </c>
      <c r="C39" s="28" t="s">
        <v>60</v>
      </c>
      <c r="D39" s="19">
        <v>19664237.550000001</v>
      </c>
      <c r="E39" s="19">
        <v>23053337</v>
      </c>
      <c r="F39" s="19">
        <v>26152080</v>
      </c>
      <c r="G39" s="19">
        <v>26845090</v>
      </c>
      <c r="H39" s="4">
        <v>27625230</v>
      </c>
      <c r="I39" s="2">
        <f t="shared" si="1"/>
        <v>1.3299310453051356</v>
      </c>
      <c r="J39" s="3">
        <f t="shared" si="2"/>
        <v>1.1344162452490067</v>
      </c>
    </row>
    <row r="40" spans="1:10">
      <c r="A40" s="22" t="s">
        <v>46</v>
      </c>
      <c r="B40" s="25">
        <v>10</v>
      </c>
      <c r="C40" s="28" t="s">
        <v>64</v>
      </c>
      <c r="D40" s="19">
        <f>D41+D43+D44+D45</f>
        <v>94362222.300000012</v>
      </c>
      <c r="E40" s="19">
        <f>E41+E42+E43+E44+E45</f>
        <v>116150738.00999999</v>
      </c>
      <c r="F40" s="19">
        <f>F41+F42+F43+F44+F45</f>
        <v>142407832.41999999</v>
      </c>
      <c r="G40" s="19">
        <f t="shared" ref="G40:H40" si="9">G41+G42+G43+G44+G45</f>
        <v>109435496.47</v>
      </c>
      <c r="H40" s="19">
        <f t="shared" si="9"/>
        <v>113422148.96000001</v>
      </c>
      <c r="I40" s="2">
        <f t="shared" si="1"/>
        <v>1.5091614943875689</v>
      </c>
      <c r="J40" s="3">
        <f t="shared" si="2"/>
        <v>1.2260605043055293</v>
      </c>
    </row>
    <row r="41" spans="1:10">
      <c r="A41" s="22" t="s">
        <v>47</v>
      </c>
      <c r="B41" s="25">
        <v>10</v>
      </c>
      <c r="C41" s="28" t="s">
        <v>57</v>
      </c>
      <c r="D41" s="19">
        <v>1003594.32</v>
      </c>
      <c r="E41" s="19">
        <v>1763000</v>
      </c>
      <c r="F41" s="19">
        <v>950000</v>
      </c>
      <c r="G41" s="19">
        <v>50000</v>
      </c>
      <c r="H41" s="4">
        <v>870000</v>
      </c>
      <c r="I41" s="2">
        <f t="shared" si="1"/>
        <v>0.94659762522370594</v>
      </c>
      <c r="J41" s="3">
        <f t="shared" si="2"/>
        <v>0.53885422575155983</v>
      </c>
    </row>
    <row r="42" spans="1:10">
      <c r="A42" s="1" t="s">
        <v>56</v>
      </c>
      <c r="B42" s="25">
        <v>10</v>
      </c>
      <c r="C42" s="28" t="s">
        <v>58</v>
      </c>
      <c r="D42" s="19">
        <v>0</v>
      </c>
      <c r="E42" s="19">
        <v>150000</v>
      </c>
      <c r="F42" s="19">
        <v>0</v>
      </c>
      <c r="G42" s="19"/>
      <c r="H42" s="4"/>
      <c r="I42" s="2" t="e">
        <f t="shared" si="1"/>
        <v>#DIV/0!</v>
      </c>
      <c r="J42" s="3">
        <f t="shared" si="2"/>
        <v>0</v>
      </c>
    </row>
    <row r="43" spans="1:10">
      <c r="A43" s="22" t="s">
        <v>48</v>
      </c>
      <c r="B43" s="25">
        <v>10</v>
      </c>
      <c r="C43" s="28" t="s">
        <v>59</v>
      </c>
      <c r="D43" s="19">
        <v>16927151</v>
      </c>
      <c r="E43" s="19">
        <v>25655368.399999999</v>
      </c>
      <c r="F43" s="19">
        <v>31002297.899999999</v>
      </c>
      <c r="G43" s="19">
        <v>11137307.970000001</v>
      </c>
      <c r="H43" s="4">
        <v>11832406.9</v>
      </c>
      <c r="I43" s="2">
        <f t="shared" si="1"/>
        <v>1.8315130467023069</v>
      </c>
      <c r="J43" s="3">
        <f t="shared" si="2"/>
        <v>1.208413670645244</v>
      </c>
    </row>
    <row r="44" spans="1:10">
      <c r="A44" s="22" t="s">
        <v>49</v>
      </c>
      <c r="B44" s="25">
        <v>10</v>
      </c>
      <c r="C44" s="28" t="s">
        <v>60</v>
      </c>
      <c r="D44" s="19">
        <v>75371476.980000004</v>
      </c>
      <c r="E44" s="19">
        <v>83208044.609999999</v>
      </c>
      <c r="F44" s="19">
        <v>106544829.52</v>
      </c>
      <c r="G44" s="19">
        <v>94190511.5</v>
      </c>
      <c r="H44" s="4">
        <v>96509214.060000002</v>
      </c>
      <c r="I44" s="2">
        <f t="shared" si="1"/>
        <v>1.4135961478938766</v>
      </c>
      <c r="J44" s="3">
        <f t="shared" si="2"/>
        <v>1.2804630852627363</v>
      </c>
    </row>
    <row r="45" spans="1:10">
      <c r="A45" s="22" t="s">
        <v>50</v>
      </c>
      <c r="B45" s="25">
        <v>10</v>
      </c>
      <c r="C45" s="28" t="s">
        <v>65</v>
      </c>
      <c r="D45" s="19">
        <v>1060000</v>
      </c>
      <c r="E45" s="19">
        <v>5374325</v>
      </c>
      <c r="F45" s="23">
        <v>3910705</v>
      </c>
      <c r="G45" s="23">
        <v>4057677</v>
      </c>
      <c r="H45" s="5">
        <v>4210528</v>
      </c>
      <c r="I45" s="2">
        <f t="shared" si="1"/>
        <v>3.6893443396226413</v>
      </c>
      <c r="J45" s="3">
        <f t="shared" si="2"/>
        <v>0.72766440436706004</v>
      </c>
    </row>
    <row r="46" spans="1:10">
      <c r="A46" s="22" t="s">
        <v>51</v>
      </c>
      <c r="B46" s="25">
        <v>11</v>
      </c>
      <c r="C46" s="28" t="s">
        <v>64</v>
      </c>
      <c r="D46" s="19">
        <f>D47+D48</f>
        <v>102038223.25999999</v>
      </c>
      <c r="E46" s="19">
        <f>E47+E48</f>
        <v>118140077.84999999</v>
      </c>
      <c r="F46" s="19">
        <f>F47+F48</f>
        <v>137441892.32999998</v>
      </c>
      <c r="G46" s="19">
        <f t="shared" ref="G46:H46" si="10">G47+G48</f>
        <v>133034091.59</v>
      </c>
      <c r="H46" s="19">
        <f t="shared" si="10"/>
        <v>136085699.30000001</v>
      </c>
      <c r="I46" s="2">
        <f t="shared" si="1"/>
        <v>1.3469647739728783</v>
      </c>
      <c r="J46" s="3">
        <f t="shared" si="2"/>
        <v>1.1633807496259407</v>
      </c>
    </row>
    <row r="47" spans="1:10">
      <c r="A47" s="22" t="s">
        <v>52</v>
      </c>
      <c r="B47" s="25">
        <v>11</v>
      </c>
      <c r="C47" s="28" t="s">
        <v>58</v>
      </c>
      <c r="D47" s="19">
        <v>59784915.189999998</v>
      </c>
      <c r="E47" s="19">
        <v>26580334.690000001</v>
      </c>
      <c r="F47" s="19">
        <v>24897672.329999998</v>
      </c>
      <c r="G47" s="19">
        <v>17819521.59</v>
      </c>
      <c r="H47" s="4">
        <v>18407389.300000001</v>
      </c>
      <c r="I47" s="2">
        <f t="shared" si="1"/>
        <v>0.41645408797309025</v>
      </c>
      <c r="J47" s="3">
        <f t="shared" si="2"/>
        <v>0.93669521548074974</v>
      </c>
    </row>
    <row r="48" spans="1:10">
      <c r="A48" s="22" t="s">
        <v>53</v>
      </c>
      <c r="B48" s="25">
        <v>11</v>
      </c>
      <c r="C48" s="28" t="s">
        <v>59</v>
      </c>
      <c r="D48" s="19">
        <v>42253308.07</v>
      </c>
      <c r="E48" s="19">
        <v>91559743.159999996</v>
      </c>
      <c r="F48" s="19">
        <v>112544220</v>
      </c>
      <c r="G48" s="19">
        <v>115214570</v>
      </c>
      <c r="H48" s="4">
        <v>117678310</v>
      </c>
      <c r="I48" s="2">
        <f t="shared" si="1"/>
        <v>2.6635599705838606</v>
      </c>
      <c r="J48" s="3">
        <f t="shared" si="2"/>
        <v>1.2291889002280159</v>
      </c>
    </row>
    <row r="49" spans="1:10" ht="25.5">
      <c r="A49" s="22" t="s">
        <v>54</v>
      </c>
      <c r="B49" s="25">
        <v>13</v>
      </c>
      <c r="C49" s="28" t="s">
        <v>64</v>
      </c>
      <c r="D49" s="19">
        <f>D50</f>
        <v>119055.54</v>
      </c>
      <c r="E49" s="19">
        <f>E50</f>
        <v>111400</v>
      </c>
      <c r="F49" s="19">
        <f>F50</f>
        <v>500000</v>
      </c>
      <c r="G49" s="19">
        <f t="shared" ref="G49:H49" si="11">G50</f>
        <v>100000</v>
      </c>
      <c r="H49" s="19">
        <f t="shared" si="11"/>
        <v>200000</v>
      </c>
      <c r="I49" s="2">
        <f t="shared" si="1"/>
        <v>4.1997205673923279</v>
      </c>
      <c r="J49" s="3">
        <f t="shared" si="2"/>
        <v>4.4883303411131061</v>
      </c>
    </row>
    <row r="50" spans="1:10" ht="25.5">
      <c r="A50" s="22" t="s">
        <v>55</v>
      </c>
      <c r="B50" s="25">
        <v>13</v>
      </c>
      <c r="C50" s="28" t="s">
        <v>57</v>
      </c>
      <c r="D50" s="19">
        <v>119055.54</v>
      </c>
      <c r="E50" s="19">
        <v>111400</v>
      </c>
      <c r="F50" s="19">
        <v>500000</v>
      </c>
      <c r="G50" s="19">
        <v>100000</v>
      </c>
      <c r="H50" s="4">
        <v>200000</v>
      </c>
      <c r="I50" s="2">
        <f t="shared" si="1"/>
        <v>4.1997205673923279</v>
      </c>
      <c r="J50" s="3">
        <f t="shared" si="2"/>
        <v>4.4883303411131061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2024-11-20T05:58:17Z</dcterms:modified>
</cp:coreProperties>
</file>